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Budget!$B$16:$B$26</definedName>
  </definedNames>
  <calcPr calcId="191029" fullCalcOnLoad="1"/>
</workbook>
</file>

<file path=xl/sharedStrings.xml><?xml version="1.0" encoding="utf-8"?>
<sst xmlns="http://schemas.openxmlformats.org/spreadsheetml/2006/main" count="89" uniqueCount="89">
  <si>
    <t xml:space="preserve">Couples Budget Template for Canada</t>
  </si>
  <si>
    <t xml:space="preserve">Sample: $7,000 combined after-tax per month. Change the yellow cells; everything else is calculated.</t>
  </si>
  <si>
    <t xml:space="preserve">Free from Waypoint Budget • https://waypointbudget.com/budget-templates/couples-budget-template-canada</t>
  </si>
  <si>
    <t xml:space="preserve">Month</t>
  </si>
  <si>
    <t xml:space="preserve">Partner 1 take-home pay (monthly)</t>
  </si>
  <si>
    <t xml:space="preserve">Partner 2 take-home pay (monthly)</t>
  </si>
  <si>
    <t xml:space="preserve">Combined monthly income</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</si>
  <si>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</si>
  <si>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</si>
  <si>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</si>
  <si>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</si>
  <si>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</si>
  <si>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</si>
  <si>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</si>
  <si>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</si>
  <si>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Partner 1 share</t>
  </si>
  <si>
    <t xml:space="preserve">Partner 2 share</t>
  </si>
  <si>
    <t xml:space="preserve">Spent</t>
  </si>
  <si>
    <t xml:space="preserve">Remaining</t>
  </si>
  <si>
    <t xml:space="preserve">% of income</t>
  </si>
  <si>
    <t xml:space="preserve">Notes</t>
  </si>
  <si>
    <t xml:space="preserve">Needs</t>
  </si>
  <si>
    <t xml:space="preserve">Rent</t>
  </si>
  <si>
    <t xml:space="preserve">Or mortgage plus property tax</t>
  </si>
  <si>
    <t xml:space="preserve">Groceries</t>
  </si>
  <si>
    <t xml:space="preserve">Utilities</t>
  </si>
  <si>
    <t xml:space="preserve">Transportation</t>
  </si>
  <si>
    <t xml:space="preserve">One car plus a transit pass is common</t>
  </si>
  <si>
    <t xml:space="preserve">Insurance</t>
  </si>
  <si>
    <t xml:space="preserve">Internet &amp; Phone</t>
  </si>
  <si>
    <t xml:space="preserve">Two phone plans plus home internet</t>
  </si>
  <si>
    <t xml:space="preserve">Healthcare</t>
  </si>
  <si>
    <t xml:space="preserve">Wants</t>
  </si>
  <si>
    <t xml:space="preserve">Dining Out</t>
  </si>
  <si>
    <t xml:space="preserve">Entertainment</t>
  </si>
  <si>
    <t xml:space="preserve">Subscriptions</t>
  </si>
  <si>
    <t xml:space="preserve">Streaming, music, apps</t>
  </si>
  <si>
    <t xml:space="preserve">Savings &amp; debt</t>
  </si>
  <si>
    <t xml:space="preserve">Savings &amp; Goals</t>
  </si>
  <si>
    <t xml:space="preserve">Down payment, trip, emergency fund</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</si>
  <si>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</si>
  <si>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</si>
  <si>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</si>
  <si>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</si>
  <si>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</si>
  <si>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</si>
  <si>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</si>
  <si>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</si>
  <si>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</si>
  <si>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</si>
  <si>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</si>
  <si>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</si>
  <si>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</si>
  <si>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</si>
  <si>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</si>
  <si>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</si>
  <si>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</si>
  <si>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</si>
  <si>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</si>
  <si>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</si>
  <si>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</si>
  <si>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</si>
  <si>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</si>
  <si>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</si>
  <si>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</si>
  <si>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</si>
  <si>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</si>
  <si>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 Each category also shows every partner's share, split by share of combined income.</t>
  </si>
  <si>
    <t xml:space="preserve">Using this file</t>
  </si>
  <si>
    <t xml:space="preserve">On the Budget tab, set the Month and each partner's monthly take-home pay.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</si>
  <si>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</si>
  <si>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</si>
  <si>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</si>
  <si>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</si>
  <si>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The share columns split each category by each partner's share of combined income. For a 50/50 split, enter the same amount for both partners.</t>
  </si>
  <si>
    <t xml:space="preserve">Tips for this budget</t>
  </si>
  <si>
    <t xml:space="preserve">Decide how you split shared costs first: 50/50, proportional to income, or fully pooled. Proportional is the most common choice when incomes differ.</t>
  </si>
  <si>
    <t xml:space="preserve">This template covers shared expenses only. Each partner should also keep personal spending money that nobody has to justify.</t>
  </si>
  <si>
    <t xml:space="preserve">Put the Savings &amp; Goals line on autopilot with a transfer the day after payday, before either of you can spend it.</t>
  </si>
  <si>
    <t xml:space="preserve">Review the budget together once a month. Fifteen minutes over coffee prevents most money arguments.</t>
  </si>
  <si>
    <t xml:space="preserve">Almost $2,500 of the sample income stays unassigned. That is where personal allowances and irregular costs live.</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</si>
  <si>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</si>
  <si>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</si>
  <si>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</si>
  <si>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</si>
  <si>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Couple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</si>
  <si>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</si>
  <si>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https://waypointbudget.com/budget-templates/couples-budget-template-canada</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</si>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</sst>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I32"/>
  <sheetViews>
    <sheetView tabSelected="1" workbookViewId="0"/>
  </sheetViews>
  <sheetFormatPr defaultRowHeight="15"/>
  <cols>
    <col min="1" max="1" width="16" customWidth="1"/>
    <col min="2" max="2" width="24" customWidth="1"/>
    <col min="3" max="3" width="14" customWidth="1"/>
    <col min="4" max="4" width="16" customWidth="1"/>
    <col min="5" max="5" width="16" customWidth="1"/>
    <col min="6" max="6" width="14" customWidth="1"/>
    <col min="7" max="7" width="14" customWidth="1"/>
    <col min="8" max="8" width="13" customWidth="1"/>
    <col min="9" max="9" width="56" customWidth="1"/>
  </cols>
  <sheetData>
    <row r="1" ht="24" customHeight="1">
      <c r="A1" s="1" t="s">
        <v>0</v>
      </c>
    </row>
    <row r="2">
      <c r="A2" s="2" t="s">
        <v>1</v>
      </c>
    </row>
    <row r="3">
      <c r="A3" s="2" t="s">
        <v>2</v>
      </c>
    </row>
    <row r="5">
      <c r="A5" s="5" t="s">
        <v>3</v>
      </c>
      <c r="C5" s="8">
        <f>DATE(YEAR(TODAY()),MONTH(TODAY()),1)</f>
      </c>
    </row>
    <row r="6">
      <c r="A6" s="5" t="s">
        <v>4</v>
      </c>
      <c r="C6" s="7">
        <v>3500</v>
      </c>
    </row>
    <row r="7">
      <c r="A7" s="5" t="s">
        <v>5</v>
      </c>
      <c r="C7" s="7">
        <v>3500</v>
      </c>
    </row>
    <row r="8">
      <c r="A8" s="5" t="s">
        <v>6</v>
      </c>
      <c r="C8" s="21">
        <f>SUM(C6:C7)</f>
        <v>7000</v>
      </c>
    </row>
    <row r="9">
      <c r="A9" s="5" t="s">
        <v>7</v>
      </c>
      <c r="C9" s="6">
        <f>C27</f>
        <v>4560</v>
      </c>
    </row>
    <row r="10">
      <c r="A10" s="5" t="s">
        <v>8</v>
      </c>
      <c r="C10" s="21">
        <f>$C$8-C27</f>
        <v>2440</v>
      </c>
    </row>
    <row r="11">
      <c r="A11" s="5" t="s">
        <v>9</v>
      </c>
      <c r="C11" s="6">
        <f>F27</f>
        <v>0</v>
      </c>
    </row>
    <row r="12">
      <c r="A12" s="5" t="s">
        <v>10</v>
      </c>
      <c r="C12" s="6">
        <f>G27</f>
        <v>4560</v>
      </c>
    </row>
    <row r="13">
      <c r="A13" s="5" t="s">
        <v>11</v>
      </c>
      <c r="C13" s="6">
        <f>SUMIFS(Transactions!$E$2:$E$2001,Transactions!$A$2:$A$2001,"&gt;="&amp;$C$5,Transactions!$A$2:$A$2001,"&lt;"&amp;DATE(YEAR($C$5),MONTH($C$5)+1,1))</f>
        <v>0</v>
      </c>
    </row>
    <row r="15">
      <c r="A15" s="3" t="s">
        <v>12</v>
      </c>
      <c r="B15" s="3" t="s">
        <v>13</v>
      </c>
      <c r="C15" s="4" t="s">
        <v>14</v>
      </c>
      <c r="D15" s="4" t="s">
        <v>15</v>
      </c>
      <c r="E15" s="4" t="s">
        <v>16</v>
      </c>
      <c r="F15" s="4" t="s">
        <v>17</v>
      </c>
      <c r="G15" s="4" t="s">
        <v>18</v>
      </c>
      <c r="H15" s="4" t="s">
        <v>19</v>
      </c>
      <c r="I15" s="3" t="s">
        <v>20</v>
      </c>
    </row>
    <row r="16">
      <c r="A16" t="s">
        <v>21</v>
      </c>
      <c r="B16" t="s">
        <v>22</v>
      </c>
      <c r="C16" s="7">
        <v>1800</v>
      </c>
      <c r="D16" s="6">
        <f>IFERROR(C16*$C$6/$C$8,0)</f>
        <v>900</v>
      </c>
      <c r="E16" s="6">
        <f>IFERROR(C16*$C$7/$C$8,0)</f>
        <v>900</v>
      </c>
      <c r="F16" s="6">
        <f>SUMIFS(Transactions!$D$2:$D$2001,Transactions!$C$2:$C$2001,$B16,Transactions!$A$2:$A$2001,"&gt;="&amp;$C$5,Transactions!$A$2:$A$2001,"&lt;"&amp;DATE(YEAR($C$5),MONTH($C$5)+1,1))</f>
        <v>0</v>
      </c>
      <c r="G16" s="6">
        <f>C16-F16</f>
        <v>1800</v>
      </c>
      <c r="H16" s="9">
        <f>IFERROR(C16/$C$8,0)</f>
        <v>0.257142857143</v>
      </c>
      <c r="I16" s="14" t="s">
        <v>23</v>
      </c>
    </row>
    <row r="17">
      <c r="A17" t="s">
        <v>21</v>
      </c>
      <c r="B17" t="s">
        <v>24</v>
      </c>
      <c r="C17" s="7">
        <v>600</v>
      </c>
      <c r="D17" s="6">
        <f>IFERROR(C17*$C$6/$C$8,0)</f>
        <v>300</v>
      </c>
      <c r="E17" s="6">
        <f>IFERROR(C17*$C$7/$C$8,0)</f>
        <v>300</v>
      </c>
      <c r="F17" s="6">
        <f>SUMIFS(Transactions!$D$2:$D$2001,Transactions!$C$2:$C$2001,$B17,Transactions!$A$2:$A$2001,"&gt;="&amp;$C$5,Transactions!$A$2:$A$2001,"&lt;"&amp;DATE(YEAR($C$5),MONTH($C$5)+1,1))</f>
        <v>0</v>
      </c>
      <c r="G17" s="6">
        <f>C17-F17</f>
        <v>600</v>
      </c>
      <c r="H17" s="9">
        <f>IFERROR(C17/$C$8,0)</f>
        <v>0.0857142857143</v>
      </c>
    </row>
    <row r="18">
      <c r="A18" t="s">
        <v>21</v>
      </c>
      <c r="B18" t="s">
        <v>25</v>
      </c>
      <c r="C18" s="7">
        <v>200</v>
      </c>
      <c r="D18" s="6">
        <f>IFERROR(C18*$C$6/$C$8,0)</f>
        <v>100</v>
      </c>
      <c r="E18" s="6">
        <f>IFERROR(C18*$C$7/$C$8,0)</f>
        <v>100</v>
      </c>
      <c r="F18" s="6">
        <f>SUMIFS(Transactions!$D$2:$D$2001,Transactions!$C$2:$C$2001,$B18,Transactions!$A$2:$A$2001,"&gt;="&amp;$C$5,Transactions!$A$2:$A$2001,"&lt;"&amp;DATE(YEAR($C$5),MONTH($C$5)+1,1))</f>
        <v>0</v>
      </c>
      <c r="G18" s="6">
        <f>C18-F18</f>
        <v>200</v>
      </c>
      <c r="H18" s="9">
        <f>IFERROR(C18/$C$8,0)</f>
        <v>0.0285714285714</v>
      </c>
    </row>
    <row r="19">
      <c r="A19" t="s">
        <v>21</v>
      </c>
      <c r="B19" t="s">
        <v>26</v>
      </c>
      <c r="C19" s="7">
        <v>300</v>
      </c>
      <c r="D19" s="6">
        <f>IFERROR(C19*$C$6/$C$8,0)</f>
        <v>150</v>
      </c>
      <c r="E19" s="6">
        <f>IFERROR(C19*$C$7/$C$8,0)</f>
        <v>150</v>
      </c>
      <c r="F19" s="6">
        <f>SUMIFS(Transactions!$D$2:$D$2001,Transactions!$C$2:$C$2001,$B19,Transactions!$A$2:$A$2001,"&gt;="&amp;$C$5,Transactions!$A$2:$A$2001,"&lt;"&amp;DATE(YEAR($C$5),MONTH($C$5)+1,1))</f>
        <v>0</v>
      </c>
      <c r="G19" s="6">
        <f>C19-F19</f>
        <v>300</v>
      </c>
      <c r="H19" s="9">
        <f>IFERROR(C19/$C$8,0)</f>
        <v>0.0428571428571</v>
      </c>
      <c r="I19" s="14" t="s">
        <v>27</v>
      </c>
    </row>
    <row r="20">
      <c r="A20" t="s">
        <v>21</v>
      </c>
      <c r="B20" t="s">
        <v>28</v>
      </c>
      <c r="C20" s="7">
        <v>300</v>
      </c>
      <c r="D20" s="6">
        <f>IFERROR(C20*$C$6/$C$8,0)</f>
        <v>150</v>
      </c>
      <c r="E20" s="6">
        <f>IFERROR(C20*$C$7/$C$8,0)</f>
        <v>150</v>
      </c>
      <c r="F20" s="6">
        <f>SUMIFS(Transactions!$D$2:$D$2001,Transactions!$C$2:$C$2001,$B20,Transactions!$A$2:$A$2001,"&gt;="&amp;$C$5,Transactions!$A$2:$A$2001,"&lt;"&amp;DATE(YEAR($C$5),MONTH($C$5)+1,1))</f>
        <v>0</v>
      </c>
      <c r="G20" s="6">
        <f>C20-F20</f>
        <v>300</v>
      </c>
      <c r="H20" s="9">
        <f>IFERROR(C20/$C$8,0)</f>
        <v>0.0428571428571</v>
      </c>
    </row>
    <row r="21">
      <c r="A21" t="s">
        <v>21</v>
      </c>
      <c r="B21" t="s">
        <v>29</v>
      </c>
      <c r="C21" s="7">
        <v>150</v>
      </c>
      <c r="D21" s="6">
        <f>IFERROR(C21*$C$6/$C$8,0)</f>
        <v>75</v>
      </c>
      <c r="E21" s="6">
        <f>IFERROR(C21*$C$7/$C$8,0)</f>
        <v>75</v>
      </c>
      <c r="F21" s="6">
        <f>SUMIFS(Transactions!$D$2:$D$2001,Transactions!$C$2:$C$2001,$B21,Transactions!$A$2:$A$2001,"&gt;="&amp;$C$5,Transactions!$A$2:$A$2001,"&lt;"&amp;DATE(YEAR($C$5),MONTH($C$5)+1,1))</f>
        <v>0</v>
      </c>
      <c r="G21" s="6">
        <f>C21-F21</f>
        <v>150</v>
      </c>
      <c r="H21" s="9">
        <f>IFERROR(C21/$C$8,0)</f>
        <v>0.0214285714286</v>
      </c>
      <c r="I21" s="14" t="s">
        <v>30</v>
      </c>
    </row>
    <row r="22">
      <c r="A22" t="s">
        <v>21</v>
      </c>
      <c r="B22" t="s">
        <v>31</v>
      </c>
      <c r="C22" s="7">
        <v>200</v>
      </c>
      <c r="D22" s="6">
        <f>IFERROR(C22*$C$6/$C$8,0)</f>
        <v>100</v>
      </c>
      <c r="E22" s="6">
        <f>IFERROR(C22*$C$7/$C$8,0)</f>
        <v>100</v>
      </c>
      <c r="F22" s="6">
        <f>SUMIFS(Transactions!$D$2:$D$2001,Transactions!$C$2:$C$2001,$B22,Transactions!$A$2:$A$2001,"&gt;="&amp;$C$5,Transactions!$A$2:$A$2001,"&lt;"&amp;DATE(YEAR($C$5),MONTH($C$5)+1,1))</f>
        <v>0</v>
      </c>
      <c r="G22" s="6">
        <f>C22-F22</f>
        <v>200</v>
      </c>
      <c r="H22" s="9">
        <f>IFERROR(C22/$C$8,0)</f>
        <v>0.0285714285714</v>
      </c>
    </row>
    <row r="23">
      <c r="A23" t="s">
        <v>32</v>
      </c>
      <c r="B23" t="s">
        <v>33</v>
      </c>
      <c r="C23" s="7">
        <v>300</v>
      </c>
      <c r="D23" s="6">
        <f>IFERROR(C23*$C$6/$C$8,0)</f>
        <v>150</v>
      </c>
      <c r="E23" s="6">
        <f>IFERROR(C23*$C$7/$C$8,0)</f>
        <v>150</v>
      </c>
      <c r="F23" s="6">
        <f>SUMIFS(Transactions!$D$2:$D$2001,Transactions!$C$2:$C$2001,$B23,Transactions!$A$2:$A$2001,"&gt;="&amp;$C$5,Transactions!$A$2:$A$2001,"&lt;"&amp;DATE(YEAR($C$5),MONTH($C$5)+1,1))</f>
        <v>0</v>
      </c>
      <c r="G23" s="6">
        <f>C23-F23</f>
        <v>300</v>
      </c>
      <c r="H23" s="9">
        <f>IFERROR(C23/$C$8,0)</f>
        <v>0.0428571428571</v>
      </c>
    </row>
    <row r="24">
      <c r="A24" t="s">
        <v>32</v>
      </c>
      <c r="B24" t="s">
        <v>34</v>
      </c>
      <c r="C24" s="7">
        <v>150</v>
      </c>
      <c r="D24" s="6">
        <f>IFERROR(C24*$C$6/$C$8,0)</f>
        <v>75</v>
      </c>
      <c r="E24" s="6">
        <f>IFERROR(C24*$C$7/$C$8,0)</f>
        <v>75</v>
      </c>
      <c r="F24" s="6">
        <f>SUMIFS(Transactions!$D$2:$D$2001,Transactions!$C$2:$C$2001,$B24,Transactions!$A$2:$A$2001,"&gt;="&amp;$C$5,Transactions!$A$2:$A$2001,"&lt;"&amp;DATE(YEAR($C$5),MONTH($C$5)+1,1))</f>
        <v>0</v>
      </c>
      <c r="G24" s="6">
        <f>C24-F24</f>
        <v>150</v>
      </c>
      <c r="H24" s="9">
        <f>IFERROR(C24/$C$8,0)</f>
        <v>0.0214285714286</v>
      </c>
    </row>
    <row r="25">
      <c r="A25" t="s">
        <v>32</v>
      </c>
      <c r="B25" t="s">
        <v>35</v>
      </c>
      <c r="C25" s="7">
        <v>60</v>
      </c>
      <c r="D25" s="6">
        <f>IFERROR(C25*$C$6/$C$8,0)</f>
        <v>30</v>
      </c>
      <c r="E25" s="6">
        <f>IFERROR(C25*$C$7/$C$8,0)</f>
        <v>30</v>
      </c>
      <c r="F25" s="6">
        <f>SUMIFS(Transactions!$D$2:$D$2001,Transactions!$C$2:$C$2001,$B25,Transactions!$A$2:$A$2001,"&gt;="&amp;$C$5,Transactions!$A$2:$A$2001,"&lt;"&amp;DATE(YEAR($C$5),MONTH($C$5)+1,1))</f>
        <v>0</v>
      </c>
      <c r="G25" s="6">
        <f>C25-F25</f>
        <v>60</v>
      </c>
      <c r="H25" s="9">
        <f>IFERROR(C25/$C$8,0)</f>
        <v>0.00857142857143</v>
      </c>
      <c r="I25" s="14" t="s">
        <v>36</v>
      </c>
    </row>
    <row r="26">
      <c r="A26" t="s">
        <v>37</v>
      </c>
      <c r="B26" t="s">
        <v>38</v>
      </c>
      <c r="C26" s="7">
        <v>500</v>
      </c>
      <c r="D26" s="6">
        <f>IFERROR(C26*$C$6/$C$8,0)</f>
        <v>250</v>
      </c>
      <c r="E26" s="6">
        <f>IFERROR(C26*$C$7/$C$8,0)</f>
        <v>250</v>
      </c>
      <c r="F26" s="6">
        <f>SUMIFS(Transactions!$D$2:$D$2001,Transactions!$C$2:$C$2001,$B26,Transactions!$A$2:$A$2001,"&gt;="&amp;$C$5,Transactions!$A$2:$A$2001,"&lt;"&amp;DATE(YEAR($C$5),MONTH($C$5)+1,1))</f>
        <v>0</v>
      </c>
      <c r="G26" s="6">
        <f>C26-F26</f>
        <v>500</v>
      </c>
      <c r="H26" s="9">
        <f>IFERROR(C26/$C$8,0)</f>
        <v>0.0714285714286</v>
      </c>
      <c r="I26" s="14" t="s">
        <v>39</v>
      </c>
    </row>
    <row r="27">
      <c r="A27" s="10" t="s">
        <v>40</v>
      </c>
      <c r="B27" s="13"/>
      <c r="C27" s="11">
        <f>SUM(C16:C26)</f>
        <v>4560</v>
      </c>
      <c r="D27" s="11">
        <f>SUM(D16:D26)</f>
        <v>2280</v>
      </c>
      <c r="E27" s="11">
        <f>SUM(E16:E26)</f>
        <v>2280</v>
      </c>
      <c r="F27" s="11">
        <f>SUM(F16:F26)</f>
        <v>0</v>
      </c>
      <c r="G27" s="11">
        <f>SUM(G16:G26)</f>
        <v>4560</v>
      </c>
      <c r="H27" s="12">
        <f>IFERROR(C27/$C$8,0)</f>
        <v>0.651428571429</v>
      </c>
      <c r="I27" s="13"/>
    </row>
    <row r="29">
      <c r="A29" s="3" t="s">
        <v>41</v>
      </c>
      <c r="B29" s="3"/>
      <c r="C29" s="4" t="s">
        <v>14</v>
      </c>
      <c r="D29" s="4"/>
      <c r="E29" s="4"/>
      <c r="F29" s="4" t="s">
        <v>17</v>
      </c>
      <c r="G29" s="4" t="s">
        <v>18</v>
      </c>
      <c r="H29" s="4" t="s">
        <v>19</v>
      </c>
      <c r="I29" s="3"/>
    </row>
    <row r="30">
      <c r="A30" s="5" t="s">
        <v>21</v>
      </c>
      <c r="C30" s="6">
        <f>SUMIF($A$16:$A$26,$A30,C$16:C$26)</f>
        <v>3550</v>
      </c>
      <c r="F30" s="6">
        <f>SUMIF($A$16:$A$26,$A30,F$16:F$26)</f>
        <v>0</v>
      </c>
      <c r="G30" s="6">
        <f>C30-F30</f>
        <v>3550</v>
      </c>
      <c r="H30" s="9">
        <f>IFERROR(C30/$C$8,0)</f>
        <v>0.507142857143</v>
      </c>
    </row>
    <row r="31">
      <c r="A31" s="5" t="s">
        <v>32</v>
      </c>
      <c r="C31" s="6">
        <f>SUMIF($A$16:$A$26,$A31,C$16:C$26)</f>
        <v>510</v>
      </c>
      <c r="F31" s="6">
        <f>SUMIF($A$16:$A$26,$A31,F$16:F$26)</f>
        <v>0</v>
      </c>
      <c r="G31" s="6">
        <f>C31-F31</f>
        <v>510</v>
      </c>
      <c r="H31" s="9">
        <f>IFERROR(C31/$C$8,0)</f>
        <v>0.0728571428571</v>
      </c>
    </row>
    <row r="32">
      <c r="A32" s="5" t="s">
        <v>37</v>
      </c>
      <c r="C32" s="6">
        <f>SUMIF($A$16:$A$26,$A32,C$16:C$26)</f>
        <v>500</v>
      </c>
      <c r="F32" s="6">
        <f>SUMIF($A$16:$A$26,$A32,F$16:F$26)</f>
        <v>0</v>
      </c>
      <c r="G32" s="6">
        <f>C32-F32</f>
        <v>500</v>
      </c>
      <c r="H32" s="9">
        <f>IFERROR(C32/$C$8,0)</f>
        <v>0.0714285714286</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42</v>
      </c>
      <c r="B1" s="3" t="s">
        <v>43</v>
      </c>
      <c r="C1" s="3" t="s">
        <v>13</v>
      </c>
      <c r="D1" s="4" t="s">
        <v>44</v>
      </c>
      <c r="E1" s="4" t="s">
        <v>45</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19"/>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46</v>
      </c>
    </row>
    <row r="2">
      <c r="A2" s="2" t="s">
        <v>47</v>
      </c>
    </row>
    <row r="3">
      <c r="A3" s="5" t="s">
        <v>48</v>
      </c>
      <c r="B3" s="17">
        <f>YEAR(Budget!$C$5)</f>
      </c>
    </row>
    <row r="5">
      <c r="A5" s="3" t="s">
        <v>13</v>
      </c>
      <c r="B5" s="4" t="s">
        <v>49</v>
      </c>
      <c r="C5" s="4" t="s">
        <v>50</v>
      </c>
      <c r="D5" s="4" t="s">
        <v>51</v>
      </c>
      <c r="E5" s="4" t="s">
        <v>52</v>
      </c>
      <c r="F5" s="4" t="s">
        <v>53</v>
      </c>
      <c r="G5" s="4" t="s">
        <v>54</v>
      </c>
      <c r="H5" s="4" t="s">
        <v>55</v>
      </c>
      <c r="I5" s="4" t="s">
        <v>56</v>
      </c>
      <c r="J5" s="4" t="s">
        <v>57</v>
      </c>
      <c r="K5" s="4" t="s">
        <v>58</v>
      </c>
      <c r="L5" s="4" t="s">
        <v>59</v>
      </c>
      <c r="M5" s="4" t="s">
        <v>60</v>
      </c>
      <c r="N5" s="4" t="s">
        <v>61</v>
      </c>
      <c r="O5" s="4" t="s">
        <v>40</v>
      </c>
      <c r="P5" s="4" t="s">
        <v>62</v>
      </c>
    </row>
    <row r="6">
      <c r="A6" t="str">
        <f>Budget!$B$16</f>
        <v>Rent</v>
      </c>
      <c r="B6" s="6">
        <f>Budget!$C$16</f>
        <v>1800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Budget!$B$17</f>
        <v>Groceries</v>
      </c>
      <c r="B7" s="6">
        <f>Budget!$C$17</f>
        <v>600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Budget!$B$18</f>
        <v>Utilities</v>
      </c>
      <c r="B8" s="6">
        <f>Budget!$C$18</f>
        <v>200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Budget!$B$19</f>
        <v>Transportation</v>
      </c>
      <c r="B9" s="6">
        <f>Budget!$C$19</f>
        <v>300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Budget!$B$20</f>
        <v>Insurance</v>
      </c>
      <c r="B10" s="6">
        <f>Budget!$C$20</f>
        <v>300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Budget!$B$21</f>
        <v>Internet &amp; Phone</v>
      </c>
      <c r="B11" s="6">
        <f>Budget!$C$21</f>
        <v>150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Budget!$B$22</f>
        <v>Healthcare</v>
      </c>
      <c r="B12" s="6">
        <f>Budget!$C$22</f>
        <v>200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Budget!$B$23</f>
        <v>Dining Out</v>
      </c>
      <c r="B13" s="6">
        <f>Budget!$C$23</f>
        <v>300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Budget!$B$24</f>
        <v>Entertainment</v>
      </c>
      <c r="B14" s="6">
        <f>Budget!$C$24</f>
        <v>150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Budget!$B$25</f>
        <v>Subscriptions</v>
      </c>
      <c r="B15" s="6">
        <f>Budget!$C$25</f>
        <v>60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Budget!$B$26</f>
        <v>Savings &amp; Goals</v>
      </c>
      <c r="B16" s="6">
        <f>Budget!$C$26</f>
        <v>500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s="10" t="s">
        <v>63</v>
      </c>
      <c r="B17" s="11">
        <f>SUM(B6:B16)</f>
        <v>4560</v>
      </c>
      <c r="C17" s="11">
        <f>SUM(C6:C16)</f>
        <v>0</v>
      </c>
      <c r="D17" s="11">
        <f>SUM(D6:D16)</f>
        <v>0</v>
      </c>
      <c r="E17" s="11">
        <f>SUM(E6:E16)</f>
        <v>0</v>
      </c>
      <c r="F17" s="11">
        <f>SUM(F6:F16)</f>
        <v>0</v>
      </c>
      <c r="G17" s="11">
        <f>SUM(G6:G16)</f>
        <v>0</v>
      </c>
      <c r="H17" s="11">
        <f>SUM(H6:H16)</f>
        <v>0</v>
      </c>
      <c r="I17" s="11">
        <f>SUM(I6:I16)</f>
        <v>0</v>
      </c>
      <c r="J17" s="11">
        <f>SUM(J6:J16)</f>
        <v>0</v>
      </c>
      <c r="K17" s="11">
        <f>SUM(K6:K16)</f>
        <v>0</v>
      </c>
      <c r="L17" s="11">
        <f>SUM(L6:L16)</f>
        <v>0</v>
      </c>
      <c r="M17" s="11">
        <f>SUM(M6:M16)</f>
        <v>0</v>
      </c>
      <c r="N17" s="11">
        <f>SUM(N6:N16)</f>
        <v>0</v>
      </c>
      <c r="O17" s="11">
        <f>SUM(O6:O16)</f>
        <v>0</v>
      </c>
      <c r="P17" s="11">
        <f>IFERROR(AVERAGEIF(C17:N17,"&gt;0"),0)</f>
        <v>0</v>
      </c>
    </row>
    <row r="18">
      <c r="A18" s="5" t="s">
        <v>64</v>
      </c>
      <c r="C18" s="6">
        <f>SUMIFS(Transactions!$E$2:$E$2001,Transactions!$A$2:$A$2001,"&gt;="&amp;DATE($B$3,1,1),Transactions!$A$2:$A$2001,"&lt;"&amp;DATE($B$3,2,1))</f>
        <v>0</v>
      </c>
      <c r="D18" s="6">
        <f>SUMIFS(Transactions!$E$2:$E$2001,Transactions!$A$2:$A$2001,"&gt;="&amp;DATE($B$3,2,1),Transactions!$A$2:$A$2001,"&lt;"&amp;DATE($B$3,3,1))</f>
        <v>0</v>
      </c>
      <c r="E18" s="6">
        <f>SUMIFS(Transactions!$E$2:$E$2001,Transactions!$A$2:$A$2001,"&gt;="&amp;DATE($B$3,3,1),Transactions!$A$2:$A$2001,"&lt;"&amp;DATE($B$3,4,1))</f>
        <v>0</v>
      </c>
      <c r="F18" s="6">
        <f>SUMIFS(Transactions!$E$2:$E$2001,Transactions!$A$2:$A$2001,"&gt;="&amp;DATE($B$3,4,1),Transactions!$A$2:$A$2001,"&lt;"&amp;DATE($B$3,5,1))</f>
        <v>0</v>
      </c>
      <c r="G18" s="6">
        <f>SUMIFS(Transactions!$E$2:$E$2001,Transactions!$A$2:$A$2001,"&gt;="&amp;DATE($B$3,5,1),Transactions!$A$2:$A$2001,"&lt;"&amp;DATE($B$3,6,1))</f>
        <v>0</v>
      </c>
      <c r="H18" s="6">
        <f>SUMIFS(Transactions!$E$2:$E$2001,Transactions!$A$2:$A$2001,"&gt;="&amp;DATE($B$3,6,1),Transactions!$A$2:$A$2001,"&lt;"&amp;DATE($B$3,7,1))</f>
        <v>0</v>
      </c>
      <c r="I18" s="6">
        <f>SUMIFS(Transactions!$E$2:$E$2001,Transactions!$A$2:$A$2001,"&gt;="&amp;DATE($B$3,7,1),Transactions!$A$2:$A$2001,"&lt;"&amp;DATE($B$3,8,1))</f>
        <v>0</v>
      </c>
      <c r="J18" s="6">
        <f>SUMIFS(Transactions!$E$2:$E$2001,Transactions!$A$2:$A$2001,"&gt;="&amp;DATE($B$3,8,1),Transactions!$A$2:$A$2001,"&lt;"&amp;DATE($B$3,9,1))</f>
        <v>0</v>
      </c>
      <c r="K18" s="6">
        <f>SUMIFS(Transactions!$E$2:$E$2001,Transactions!$A$2:$A$2001,"&gt;="&amp;DATE($B$3,9,1),Transactions!$A$2:$A$2001,"&lt;"&amp;DATE($B$3,10,1))</f>
        <v>0</v>
      </c>
      <c r="L18" s="6">
        <f>SUMIFS(Transactions!$E$2:$E$2001,Transactions!$A$2:$A$2001,"&gt;="&amp;DATE($B$3,10,1),Transactions!$A$2:$A$2001,"&lt;"&amp;DATE($B$3,11,1))</f>
        <v>0</v>
      </c>
      <c r="M18" s="6">
        <f>SUMIFS(Transactions!$E$2:$E$2001,Transactions!$A$2:$A$2001,"&gt;="&amp;DATE($B$3,11,1),Transactions!$A$2:$A$2001,"&lt;"&amp;DATE($B$3,12,1))</f>
        <v>0</v>
      </c>
      <c r="N18" s="6">
        <f>SUMIFS(Transactions!$E$2:$E$2001,Transactions!$A$2:$A$2001,"&gt;="&amp;DATE($B$3,12,1),Transactions!$A$2:$A$2001,"&lt;"&amp;DATE($B$3,13,1))</f>
        <v>0</v>
      </c>
      <c r="O18" s="6">
        <f>SUM(C18:N18)</f>
        <v>0</v>
      </c>
      <c r="P18" s="6">
        <f>IFERROR(AVERAGEIF(C18:N18,"&gt;0"),0)</f>
        <v>0</v>
      </c>
    </row>
    <row r="19">
      <c r="A19" s="5" t="s">
        <v>65</v>
      </c>
      <c r="C19" s="21">
        <f>C18-C17</f>
        <v>0</v>
      </c>
      <c r="D19" s="21">
        <f>D18-D17</f>
        <v>0</v>
      </c>
      <c r="E19" s="21">
        <f>E18-E17</f>
        <v>0</v>
      </c>
      <c r="F19" s="21">
        <f>F18-F17</f>
        <v>0</v>
      </c>
      <c r="G19" s="21">
        <f>G18-G17</f>
        <v>0</v>
      </c>
      <c r="H19" s="21">
        <f>H18-H17</f>
        <v>0</v>
      </c>
      <c r="I19" s="21">
        <f>I18-I17</f>
        <v>0</v>
      </c>
      <c r="J19" s="21">
        <f>J18-J17</f>
        <v>0</v>
      </c>
      <c r="K19" s="21">
        <f>K18-K17</f>
        <v>0</v>
      </c>
      <c r="L19" s="21">
        <f>L18-L17</f>
        <v>0</v>
      </c>
      <c r="M19" s="21">
        <f>M18-M17</f>
        <v>0</v>
      </c>
      <c r="N19" s="21">
        <f>N18-N17</f>
        <v>0</v>
      </c>
      <c r="O19" s="21">
        <f>O18-O17</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29"/>
  <sheetViews>
    <sheetView showGridLines="0" workbookViewId="0"/>
  </sheetViews>
  <sheetFormatPr defaultRowHeight="15"/>
  <cols>
    <col min="1" max="1" width="5" customWidth="1"/>
    <col min="2" max="2" width="110" customWidth="1"/>
  </cols>
  <sheetData>
    <row r="1" ht="24" customHeight="1">
      <c r="A1" s="1" t="s">
        <v>66</v>
      </c>
    </row>
    <row r="2">
      <c r="A2" s="2" t="s">
        <v>0</v>
      </c>
    </row>
    <row r="3" ht="62" customHeight="1">
      <c r="B3" s="19" t="s">
        <v>67</v>
      </c>
    </row>
    <row r="5" ht="20" customHeight="1">
      <c r="A5" s="18" t="s">
        <v>68</v>
      </c>
    </row>
    <row r="6" ht="32" customHeight="1">
      <c r="A6" s="20">
        <v>1</v>
      </c>
      <c r="B6" s="19" t="s">
        <v>69</v>
      </c>
    </row>
    <row r="7" ht="32" customHeight="1">
      <c r="A7" s="20">
        <v>2</v>
      </c>
      <c r="B7" s="19" t="s">
        <v>70</v>
      </c>
    </row>
    <row r="8" ht="32" customHeight="1">
      <c r="A8" s="20">
        <v>3</v>
      </c>
      <c r="B8" s="19" t="s">
        <v>71</v>
      </c>
    </row>
    <row r="9" ht="32" customHeight="1">
      <c r="A9" s="20">
        <v>4</v>
      </c>
      <c r="B9" s="19" t="s">
        <v>72</v>
      </c>
    </row>
    <row r="10" ht="32" customHeight="1">
      <c r="A10" s="20">
        <v>5</v>
      </c>
      <c r="B10" s="19" t="s">
        <v>73</v>
      </c>
    </row>
    <row r="11" ht="32" customHeight="1">
      <c r="A11" s="20">
        <v>6</v>
      </c>
      <c r="B11" s="19" t="s">
        <v>74</v>
      </c>
    </row>
    <row r="13" ht="20" customHeight="1">
      <c r="A13" s="18" t="s">
        <v>75</v>
      </c>
    </row>
    <row r="14" ht="32" customHeight="1">
      <c r="A14" s="20">
        <v>1</v>
      </c>
      <c r="B14" s="19" t="s">
        <v>76</v>
      </c>
    </row>
    <row r="15" ht="32" customHeight="1">
      <c r="A15" s="20">
        <v>2</v>
      </c>
      <c r="B15" s="19" t="s">
        <v>77</v>
      </c>
    </row>
    <row r="16">
      <c r="A16" s="20">
        <v>3</v>
      </c>
      <c r="B16" s="19" t="s">
        <v>78</v>
      </c>
    </row>
    <row r="17">
      <c r="A17" s="20">
        <v>4</v>
      </c>
      <c r="B17" s="19" t="s">
        <v>79</v>
      </c>
    </row>
    <row r="18">
      <c r="A18" s="20">
        <v>5</v>
      </c>
      <c r="B18" s="19" t="s">
        <v>80</v>
      </c>
    </row>
    <row r="20" ht="20" customHeight="1">
      <c r="A20" s="18" t="s">
        <v>81</v>
      </c>
    </row>
    <row r="21">
      <c r="A21" s="20">
        <v>1</v>
      </c>
      <c r="B21" s="19" t="s">
        <v>82</v>
      </c>
    </row>
    <row r="22" ht="32" customHeight="1">
      <c r="A22" s="20">
        <v>2</v>
      </c>
      <c r="B22" s="19" t="s">
        <v>83</v>
      </c>
    </row>
    <row r="24" ht="20" customHeight="1">
      <c r="A24" s="18" t="s">
        <v>84</v>
      </c>
    </row>
    <row r="25" ht="47" customHeight="1">
      <c r="B25" s="19" t="s">
        <v>85</v>
      </c>
    </row>
    <row r="26" ht="47" customHeight="1">
      <c r="B26" s="19" t="s">
        <v>86</v>
      </c>
    </row>
    <row r="27">
      <c r="B27" s="19" t="s">
        <v>87</v>
      </c>
    </row>
    <row r="29">
      <c r="B29" s="2" t="s">
        <v>88</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Couples Budget Template for Canada</dc:title>
  <dc:creator>Waypoint Budget</dc:creator>
  <cp:keywords>budget template, Canada</cp:keywords>
</cp:coreProperties>
</file>