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udget" sheetId="1" r:id="rId1"/>
    <sheet name="Transactions" sheetId="2" r:id="rId2"/>
    <sheet name="Month by month" sheetId="3" r:id="rId3"/>
    <sheet name="How to use" sheetId="4" r:id="rId4"/>
  </sheets>
  <definedNames>
    <definedName name="Categories">Budget!$B$14:$B$24</definedName>
  </definedNames>
  <calcPr calcId="191029" fullCalcOnLoad="1"/>
</workbook>
</file>

<file path=xl/sharedStrings.xml><?xml version="1.0" encoding="utf-8"?>
<sst xmlns="http://schemas.openxmlformats.org/spreadsheetml/2006/main" count="86" uniqueCount="86">
  <si>
    <t xml:space="preserve">Monthly Budget Template for Canada</t>
  </si>
  <si>
    <t xml:space="preserve">Sample: $4,000 after-tax per month. Change the yellow cells; everything else is calculated.</t>
  </si>
  <si>
    <t xml:space="preserve">Free from Waypoint Budget • https://waypointbudget.com/budget-templates/monthly-budget-template-canada</t>
  </si>
  <si>
    <t xml:space="preserve">Month</t>
  </si>
  <si>
    <t xml:space="preserve">Monthly after-tax income</t>
  </si>
  <si>
    <t xml:space="preserve">Total budgeted</t>
  </si>
  <si>
    <t xml:space="preserve">Left to assign</t>
  </si>
  <si>
    <t xml:space="preserve">Spent this month</t>
  </si>
  <si>
    <t xml:space="preserve">Remaining in budget</t>
  </si>
  <si>
    <t xml:space="preserve">Money in this month (Transactions tab)</t>
  </si>
  <si>
    <t xml:space="preserve">Group</t>
  </si>
  <si>
    <t xml:space="preserve">Category</t>
  </si>
  <si>
    <t xml:space="preserve">Budgeted</t>
  </si>
  <si>
    <t xml:space="preserve">Spent</t>
  </si>
  <si>
    <t xml:space="preserve">Remaining</t>
  </si>
  <si>
    <t xml:space="preserve">% of income</t>
  </si>
  <si>
    <t xml:space="preserve">Notes</t>
  </si>
  <si>
    <t xml:space="preserve">Needs</t>
  </si>
  <si>
    <t xml:space="preserve">Rent</t>
  </si>
  <si>
    <t xml:space="preserve">Swap for Mortgage plus Property Tax if you own</t>
  </si>
  <si>
    <t xml:space="preserve">Groceries</t>
  </si>
  <si>
    <t xml:space="preserve">Utilities</t>
  </si>
  <si>
    <t xml:space="preserve">Hydro, gas, water</t>
  </si>
  <si>
    <t xml:space="preserve">Transportation</t>
  </si>
  <si>
    <t xml:space="preserve">Transit pass or gas and parking</t>
  </si>
  <si>
    <t xml:space="preserve">Insurance</t>
  </si>
  <si>
    <t xml:space="preserve">Tenant, auto, life</t>
  </si>
  <si>
    <t xml:space="preserve">Internet &amp; Phone</t>
  </si>
  <si>
    <t xml:space="preserve">Healthcare</t>
  </si>
  <si>
    <t xml:space="preserve">Dental, prescriptions, glasses</t>
  </si>
  <si>
    <t xml:space="preserve">Wants</t>
  </si>
  <si>
    <t xml:space="preserve">Dining Out</t>
  </si>
  <si>
    <t xml:space="preserve">Entertainment</t>
  </si>
  <si>
    <t xml:space="preserve">Shopping</t>
  </si>
  <si>
    <t xml:space="preserve">Clothing, household items, everything retail</t>
  </si>
  <si>
    <t xml:space="preserve">Savings &amp; debt</t>
  </si>
  <si>
    <t xml:space="preserve">Savings</t>
  </si>
  <si>
    <t xml:space="preserve">Emergency fund first, then TFSA or FHSA</t>
  </si>
  <si>
    <t xml:space="preserve">Total</t>
  </si>
  <si>
    <t xml:space="preserve">Group totals</t>
  </si>
  <si>
    <t xml:space="preserve">Date</t>
  </si>
  <si>
    <t xml:space="preserve">Description</t>
  </si>
  <si>
    <t xml:space="preserve">Money Out</t>
  </si>
  <si>
    <t xml:space="preserve">Money In</t>
  </si>
  <si>
    <t xml:space="preserve">Month by month</t>
  </si>
  <si>
    <t xml:space="preserve">Actual spending each month, totalled from the Transactions tab. The year follows the Month on the Budget tab; type over it to see another year.</t>
  </si>
  <si>
    <t xml:space="preserve">Year</t>
  </si>
  <si>
    <t xml:space="preserve">Monthly budget</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</si>
  <si>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</si>
  <si>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</si>
  <si>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</si>
  <si>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</si>
  <si>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</si>
  <si>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</si>
  <si>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</si>
  <si>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</si>
  <si>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</si>
  <si>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</si>
  <si>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</si>
  <si>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</si>
  <si>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Average month</t>
  </si>
  <si>
    <t xml:space="preserve">Total spending</t>
  </si>
  <si>
    <t xml:space="preserve">Money in</t>
  </si>
  <si>
    <t xml:space="preserve">Money in minus spending</t>
  </si>
  <si>
    <t xml:space="preserve">How to use this template</t>
  </si>
  <si>
    <t xml:space="preserve">The Excel file has four tabs: Budget (income, budgeted, spent and remaining, with Needs, Wants and Savings &amp; debt totals), Transactions (log spending once and every total updates), Month by month (twelve months of actual spending from the same log) and How to use.</t>
  </si>
  <si>
    <t xml:space="preserve">Using this file</t>
  </si>
  <si>
    <t xml:space="preserve">On the Budget tab, set the Month and your monthly after-tax income. Yellow cells are inputs; everything else is calculated.</t>
  </si>
  <si>
    <t xml:space="preserve">Rename categories and change the Budgeted amounts to fit your life. Total budgeted, Left to assign and the group totals update on their own. The Group column decides whether a line counts as Needs, Wants or Savings &amp; debt.</t>
  </si>
  <si>
    <t xml:space="preserve">Log each purchase on the Transactions tab: the date, a short description, a category from the dropdown and the amount under Money Out. Spent and Remaining on the Budget tab fill in for the month you set.</t>
  </si>
  <si>
    <t xml:space="preserve">Record paycheques and other money you receive under Money In. The Budget tab shows the total as Money in this month.</t>
  </si>
  <si>
    <t xml:space="preserve">Month by month totals the same log for all twelve months of the year, with an average for the months that have spending, so you can see which categories run over.</t>
  </si>
  <si>
    <t xml:space="preserve">Tips for this budget</t>
  </si>
  <si>
    <t xml:space="preserve">Start with your real after-tax income: the amount that lands in your chequing account each month.</t>
  </si>
  <si>
    <t xml:space="preserve">Fill in your fixed expenses first: rent, utilities, insurance, internet and phone. These rarely change month to month.</t>
  </si>
  <si>
    <t xml:space="preserve">Set realistic amounts for groceries, dining out and entertainment based on your last two months of statements, not on what you wish you spent.</t>
  </si>
  <si>
    <t xml:space="preserve">Whatever is left after categories is your buffer. In this sample about $950 stays unassigned for irregular costs and extra savings.</t>
  </si>
  <si>
    <t xml:space="preserve">Review at the end of the first month and adjust. A budget you tune beats a budget you abandon.</t>
  </si>
  <si>
    <t xml:space="preserve">Open it in Google Sheets</t>
  </si>
  <si>
    <t xml:space="preserve">Download the Excel (.xlsx) file.</t>
  </si>
  <si>
    <t xml:space="preserve">In Google Sheets, choose File, then Import, then Upload, and pick the file. Or drag the file into Google Drive and open it with Google Sheets. The formulas come with it, so the totals keep updating.</t>
  </si>
  <si>
    <t xml:space="preserve">Take it into Waypoint Budget</t>
  </si>
  <si>
    <t xml:space="preserve">What Waypoint Budget adds: The Just Me template at sign-up starts you on nearly the same categories, rollover categories build up money for irregular costs on every plan, Bank sync brings in transactions from Canadian banks on paid plans (the free plan has no bank connections), and the CSV import reads this sheet's Transactions tab.</t>
  </si>
  <si>
    <t xml:space="preserve">To bring your log along, open the Transactions tab and save it as a CSV (in Excel: File, Save As, CSV; in Google Sheets: File, Download, CSV). Then upload it with the CSV import on the Transactions page in Waypoint Budget. The import reads the Date, Description, Money Out and Money In columns, and categories are assigned in the app.</t>
  </si>
  <si>
    <t xml:space="preserve">https://waypointbudget.com/budget-templates/monthly-budget-template-canada</t>
  </si>
  <si>
    <t xml:space="preserve">Sample amounts are a starting point for planning, not financial advice.</t>
  </si>
</sst>
</file>

<file path=xl/styles.xml><?xml version="1.0" encoding="utf-8"?>
<styleSheet xmlns="http://schemas.openxmlformats.org/spreadsheetml/2006/main">
  <numFmts count="4">
    <numFmt numFmtId="164" formatCode="&quot;$&quot;#,##0.00;[Red]-&quot;$&quot;#,##0.00"/>
    <numFmt numFmtId="165" formatCode="0.0%"/>
    <numFmt numFmtId="166" formatCode="mmmm yyyy"/>
    <numFmt numFmtId="167" formatCode="yyyy-mm-dd"/>
  </numFmts>
  <fonts count="6">
    <font>
      <sz val="11"/>
      <color rgb="FF111827"/>
      <name val="Calibri"/>
      <family val="2"/>
    </font>
    <font>
      <b/>
      <sz val="11"/>
      <color rgb="FF111827"/>
      <name val="Calibri"/>
      <family val="2"/>
    </font>
    <font>
      <b/>
      <sz val="16"/>
      <color rgb="FF111827"/>
      <name val="Calibri"/>
      <family val="2"/>
    </font>
    <font>
      <sz val="10"/>
      <color rgb="FF6B7280"/>
      <name val="Calibri"/>
      <family val="2"/>
    </font>
    <font>
      <b/>
      <sz val="11"/>
      <color rgb="FFFFFFFF"/>
      <name val="Calibri"/>
      <family val="2"/>
    </font>
    <font>
      <b/>
      <sz val="12"/>
      <color rgb="FF111827"/>
      <name val="Calibri"/>
      <family val="2"/>
    </font>
  </fonts>
  <fills count="5">
    <fill>
      <patternFill patternType="none"/>
    </fill>
    <fill>
      <patternFill patternType="gray125"/>
    </fill>
    <fill>
      <patternFill patternType="solid">
        <fgColor rgb="FF1F2937"/>
        <bgColor indexed="64"/>
      </patternFill>
    </fill>
    <fill>
      <patternFill patternType="solid">
        <fgColor rgb="FFFEF3C7"/>
        <bgColor indexed="64"/>
      </patternFill>
    </fill>
    <fill>
      <patternFill patternType="solid">
        <fgColor rgb="FFF3F4F6"/>
        <bgColor indexed="64"/>
      </patternFill>
    </fill>
  </fills>
  <borders count="2">
    <border>
      <left/>
      <right/>
      <top/>
      <bottom/>
      <diagonal/>
    </border>
    <border>
      <left/>
      <right/>
      <top style="thin">
        <color rgb="FFD1D5DB"/>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0" fontId="4" fillId="2" borderId="0" xfId="0" applyFont="1" applyFill="1" applyAlignment="1">
      <alignment vertical="center"/>
    </xf>
    <xf numFmtId="0" fontId="4" fillId="2" borderId="0" xfId="0" applyFont="1" applyFill="1" applyAlignment="1">
      <alignment horizontal="right" vertical="center"/>
    </xf>
    <xf numFmtId="0" fontId="1" fillId="0" borderId="0" xfId="0" applyFont="1"/>
    <xf numFmtId="164" fontId="0" fillId="0" borderId="0" xfId="0" applyNumberFormat="1"/>
    <xf numFmtId="164" fontId="0" fillId="3" borderId="0" xfId="0" applyNumberFormat="1" applyFill="1"/>
    <xf numFmtId="166" fontId="0" fillId="3" borderId="0" xfId="0" applyNumberFormat="1" applyFill="1" applyAlignment="1">
      <alignment horizontal="right"/>
    </xf>
    <xf numFmtId="165" fontId="0" fillId="0" borderId="0" xfId="0" applyNumberFormat="1"/>
    <xf numFmtId="0" fontId="1" fillId="4" borderId="1" xfId="0" applyFont="1" applyFill="1" applyBorder="1"/>
    <xf numFmtId="164" fontId="1" fillId="4" borderId="1" xfId="0" applyNumberFormat="1" applyFont="1" applyFill="1" applyBorder="1"/>
    <xf numFmtId="165" fontId="1" fillId="4" borderId="1" xfId="0" applyNumberFormat="1" applyFont="1" applyFill="1" applyBorder="1"/>
    <xf numFmtId="0" fontId="0" fillId="4" borderId="1" xfId="0" applyFill="1" applyBorder="1"/>
    <xf numFmtId="0" fontId="3" fillId="0" borderId="0" xfId="0" applyFont="1"/>
    <xf numFmtId="167" fontId="0" fillId="0" borderId="0" xfId="0" applyNumberFormat="1"/>
    <xf numFmtId="2" fontId="0" fillId="0" borderId="0" xfId="0" applyNumberFormat="1"/>
    <xf numFmtId="0" fontId="0" fillId="3" borderId="0" xfId="0" applyFill="1"/>
    <xf numFmtId="0" fontId="5" fillId="0" borderId="0" xfId="0" applyFont="1"/>
    <xf numFmtId="0" fontId="0" fillId="0" borderId="0" xfId="0" applyAlignment="1">
      <alignment vertical="top" wrapText="1"/>
    </xf>
    <xf numFmtId="0" fontId="1" fillId="0" borderId="0" xfId="0" applyFont="1" applyAlignment="1">
      <alignment horizontal="right" vertical="top"/>
    </xf>
    <xf numFmtId="164" fontId="1" fillId="0" borderId="0" xfId="0" applyNumberFormat="1" applyFont="1"/>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30"/>
  <sheetViews>
    <sheetView tabSelected="1" workbookViewId="0"/>
  </sheetViews>
  <sheetFormatPr defaultRowHeight="15"/>
  <cols>
    <col min="1" max="1" width="16" customWidth="1"/>
    <col min="2" max="2" width="24" customWidth="1"/>
    <col min="3" max="3" width="14" customWidth="1"/>
    <col min="4" max="4" width="14" customWidth="1"/>
    <col min="5" max="5" width="14" customWidth="1"/>
    <col min="6" max="6" width="13" customWidth="1"/>
    <col min="7" max="7" width="56" customWidth="1"/>
  </cols>
  <sheetData>
    <row r="1" ht="24" customHeight="1">
      <c r="A1" s="1" t="s">
        <v>0</v>
      </c>
    </row>
    <row r="2">
      <c r="A2" s="2" t="s">
        <v>1</v>
      </c>
    </row>
    <row r="3">
      <c r="A3" s="2" t="s">
        <v>2</v>
      </c>
    </row>
    <row r="5">
      <c r="A5" s="5" t="s">
        <v>3</v>
      </c>
      <c r="C5" s="8">
        <f>DATE(YEAR(TODAY()),MONTH(TODAY()),1)</f>
      </c>
    </row>
    <row r="6">
      <c r="A6" s="5" t="s">
        <v>4</v>
      </c>
      <c r="C6" s="7">
        <v>4000</v>
      </c>
    </row>
    <row r="7">
      <c r="A7" s="5" t="s">
        <v>5</v>
      </c>
      <c r="C7" s="6">
        <f>C25</f>
        <v>3050</v>
      </c>
    </row>
    <row r="8">
      <c r="A8" s="5" t="s">
        <v>6</v>
      </c>
      <c r="C8" s="21">
        <f>$C$6-C25</f>
        <v>950</v>
      </c>
    </row>
    <row r="9">
      <c r="A9" s="5" t="s">
        <v>7</v>
      </c>
      <c r="C9" s="6">
        <f>D25</f>
        <v>0</v>
      </c>
    </row>
    <row r="10">
      <c r="A10" s="5" t="s">
        <v>8</v>
      </c>
      <c r="C10" s="6">
        <f>E25</f>
        <v>3050</v>
      </c>
    </row>
    <row r="11">
      <c r="A11" s="5" t="s">
        <v>9</v>
      </c>
      <c r="C11" s="6">
        <f>SUMIFS(Transactions!$E$2:$E$2001,Transactions!$A$2:$A$2001,"&gt;="&amp;$C$5,Transactions!$A$2:$A$2001,"&lt;"&amp;DATE(YEAR($C$5),MONTH($C$5)+1,1))</f>
        <v>0</v>
      </c>
    </row>
    <row r="13">
      <c r="A13" s="3" t="s">
        <v>10</v>
      </c>
      <c r="B13" s="3" t="s">
        <v>11</v>
      </c>
      <c r="C13" s="4" t="s">
        <v>12</v>
      </c>
      <c r="D13" s="4" t="s">
        <v>13</v>
      </c>
      <c r="E13" s="4" t="s">
        <v>14</v>
      </c>
      <c r="F13" s="4" t="s">
        <v>15</v>
      </c>
      <c r="G13" s="3" t="s">
        <v>16</v>
      </c>
    </row>
    <row r="14">
      <c r="A14" t="s">
        <v>17</v>
      </c>
      <c r="B14" t="s">
        <v>18</v>
      </c>
      <c r="C14" s="7">
        <v>1200</v>
      </c>
      <c r="D14" s="6">
        <f>SUMIFS(Transactions!$D$2:$D$2001,Transactions!$C$2:$C$2001,$B14,Transactions!$A$2:$A$2001,"&gt;="&amp;$C$5,Transactions!$A$2:$A$2001,"&lt;"&amp;DATE(YEAR($C$5),MONTH($C$5)+1,1))</f>
        <v>0</v>
      </c>
      <c r="E14" s="6">
        <f>C14-D14</f>
        <v>1200</v>
      </c>
      <c r="F14" s="9">
        <f>IFERROR(C14/$C$6,0)</f>
        <v>0.3</v>
      </c>
      <c r="G14" s="14" t="s">
        <v>19</v>
      </c>
    </row>
    <row r="15">
      <c r="A15" t="s">
        <v>17</v>
      </c>
      <c r="B15" t="s">
        <v>20</v>
      </c>
      <c r="C15" s="7">
        <v>400</v>
      </c>
      <c r="D15" s="6">
        <f>SUMIFS(Transactions!$D$2:$D$2001,Transactions!$C$2:$C$2001,$B15,Transactions!$A$2:$A$2001,"&gt;="&amp;$C$5,Transactions!$A$2:$A$2001,"&lt;"&amp;DATE(YEAR($C$5),MONTH($C$5)+1,1))</f>
        <v>0</v>
      </c>
      <c r="E15" s="6">
        <f>C15-D15</f>
        <v>400</v>
      </c>
      <c r="F15" s="9">
        <f>IFERROR(C15/$C$6,0)</f>
        <v>0.1</v>
      </c>
    </row>
    <row r="16">
      <c r="A16" t="s">
        <v>17</v>
      </c>
      <c r="B16" t="s">
        <v>21</v>
      </c>
      <c r="C16" s="7">
        <v>150</v>
      </c>
      <c r="D16" s="6">
        <f>SUMIFS(Transactions!$D$2:$D$2001,Transactions!$C$2:$C$2001,$B16,Transactions!$A$2:$A$2001,"&gt;="&amp;$C$5,Transactions!$A$2:$A$2001,"&lt;"&amp;DATE(YEAR($C$5),MONTH($C$5)+1,1))</f>
        <v>0</v>
      </c>
      <c r="E16" s="6">
        <f>C16-D16</f>
        <v>150</v>
      </c>
      <c r="F16" s="9">
        <f>IFERROR(C16/$C$6,0)</f>
        <v>0.0375</v>
      </c>
      <c r="G16" s="14" t="s">
        <v>22</v>
      </c>
    </row>
    <row r="17">
      <c r="A17" t="s">
        <v>17</v>
      </c>
      <c r="B17" t="s">
        <v>23</v>
      </c>
      <c r="C17" s="7">
        <v>200</v>
      </c>
      <c r="D17" s="6">
        <f>SUMIFS(Transactions!$D$2:$D$2001,Transactions!$C$2:$C$2001,$B17,Transactions!$A$2:$A$2001,"&gt;="&amp;$C$5,Transactions!$A$2:$A$2001,"&lt;"&amp;DATE(YEAR($C$5),MONTH($C$5)+1,1))</f>
        <v>0</v>
      </c>
      <c r="E17" s="6">
        <f>C17-D17</f>
        <v>200</v>
      </c>
      <c r="F17" s="9">
        <f>IFERROR(C17/$C$6,0)</f>
        <v>0.05</v>
      </c>
      <c r="G17" s="14" t="s">
        <v>24</v>
      </c>
    </row>
    <row r="18">
      <c r="A18" t="s">
        <v>17</v>
      </c>
      <c r="B18" t="s">
        <v>25</v>
      </c>
      <c r="C18" s="7">
        <v>150</v>
      </c>
      <c r="D18" s="6">
        <f>SUMIFS(Transactions!$D$2:$D$2001,Transactions!$C$2:$C$2001,$B18,Transactions!$A$2:$A$2001,"&gt;="&amp;$C$5,Transactions!$A$2:$A$2001,"&lt;"&amp;DATE(YEAR($C$5),MONTH($C$5)+1,1))</f>
        <v>0</v>
      </c>
      <c r="E18" s="6">
        <f>C18-D18</f>
        <v>150</v>
      </c>
      <c r="F18" s="9">
        <f>IFERROR(C18/$C$6,0)</f>
        <v>0.0375</v>
      </c>
      <c r="G18" s="14" t="s">
        <v>26</v>
      </c>
    </row>
    <row r="19">
      <c r="A19" t="s">
        <v>17</v>
      </c>
      <c r="B19" t="s">
        <v>27</v>
      </c>
      <c r="C19" s="7">
        <v>100</v>
      </c>
      <c r="D19" s="6">
        <f>SUMIFS(Transactions!$D$2:$D$2001,Transactions!$C$2:$C$2001,$B19,Transactions!$A$2:$A$2001,"&gt;="&amp;$C$5,Transactions!$A$2:$A$2001,"&lt;"&amp;DATE(YEAR($C$5),MONTH($C$5)+1,1))</f>
        <v>0</v>
      </c>
      <c r="E19" s="6">
        <f>C19-D19</f>
        <v>100</v>
      </c>
      <c r="F19" s="9">
        <f>IFERROR(C19/$C$6,0)</f>
        <v>0.025</v>
      </c>
    </row>
    <row r="20">
      <c r="A20" t="s">
        <v>17</v>
      </c>
      <c r="B20" t="s">
        <v>28</v>
      </c>
      <c r="C20" s="7">
        <v>100</v>
      </c>
      <c r="D20" s="6">
        <f>SUMIFS(Transactions!$D$2:$D$2001,Transactions!$C$2:$C$2001,$B20,Transactions!$A$2:$A$2001,"&gt;="&amp;$C$5,Transactions!$A$2:$A$2001,"&lt;"&amp;DATE(YEAR($C$5),MONTH($C$5)+1,1))</f>
        <v>0</v>
      </c>
      <c r="E20" s="6">
        <f>C20-D20</f>
        <v>100</v>
      </c>
      <c r="F20" s="9">
        <f>IFERROR(C20/$C$6,0)</f>
        <v>0.025</v>
      </c>
      <c r="G20" s="14" t="s">
        <v>29</v>
      </c>
    </row>
    <row r="21">
      <c r="A21" t="s">
        <v>30</v>
      </c>
      <c r="B21" t="s">
        <v>31</v>
      </c>
      <c r="C21" s="7">
        <v>200</v>
      </c>
      <c r="D21" s="6">
        <f>SUMIFS(Transactions!$D$2:$D$2001,Transactions!$C$2:$C$2001,$B21,Transactions!$A$2:$A$2001,"&gt;="&amp;$C$5,Transactions!$A$2:$A$2001,"&lt;"&amp;DATE(YEAR($C$5),MONTH($C$5)+1,1))</f>
        <v>0</v>
      </c>
      <c r="E21" s="6">
        <f>C21-D21</f>
        <v>200</v>
      </c>
      <c r="F21" s="9">
        <f>IFERROR(C21/$C$6,0)</f>
        <v>0.05</v>
      </c>
    </row>
    <row r="22">
      <c r="A22" t="s">
        <v>30</v>
      </c>
      <c r="B22" t="s">
        <v>32</v>
      </c>
      <c r="C22" s="7">
        <v>100</v>
      </c>
      <c r="D22" s="6">
        <f>SUMIFS(Transactions!$D$2:$D$2001,Transactions!$C$2:$C$2001,$B22,Transactions!$A$2:$A$2001,"&gt;="&amp;$C$5,Transactions!$A$2:$A$2001,"&lt;"&amp;DATE(YEAR($C$5),MONTH($C$5)+1,1))</f>
        <v>0</v>
      </c>
      <c r="E22" s="6">
        <f>C22-D22</f>
        <v>100</v>
      </c>
      <c r="F22" s="9">
        <f>IFERROR(C22/$C$6,0)</f>
        <v>0.025</v>
      </c>
    </row>
    <row r="23">
      <c r="A23" t="s">
        <v>30</v>
      </c>
      <c r="B23" t="s">
        <v>33</v>
      </c>
      <c r="C23" s="7">
        <v>150</v>
      </c>
      <c r="D23" s="6">
        <f>SUMIFS(Transactions!$D$2:$D$2001,Transactions!$C$2:$C$2001,$B23,Transactions!$A$2:$A$2001,"&gt;="&amp;$C$5,Transactions!$A$2:$A$2001,"&lt;"&amp;DATE(YEAR($C$5),MONTH($C$5)+1,1))</f>
        <v>0</v>
      </c>
      <c r="E23" s="6">
        <f>C23-D23</f>
        <v>150</v>
      </c>
      <c r="F23" s="9">
        <f>IFERROR(C23/$C$6,0)</f>
        <v>0.0375</v>
      </c>
      <c r="G23" s="14" t="s">
        <v>34</v>
      </c>
    </row>
    <row r="24">
      <c r="A24" t="s">
        <v>35</v>
      </c>
      <c r="B24" t="s">
        <v>36</v>
      </c>
      <c r="C24" s="7">
        <v>300</v>
      </c>
      <c r="D24" s="6">
        <f>SUMIFS(Transactions!$D$2:$D$2001,Transactions!$C$2:$C$2001,$B24,Transactions!$A$2:$A$2001,"&gt;="&amp;$C$5,Transactions!$A$2:$A$2001,"&lt;"&amp;DATE(YEAR($C$5),MONTH($C$5)+1,1))</f>
        <v>0</v>
      </c>
      <c r="E24" s="6">
        <f>C24-D24</f>
        <v>300</v>
      </c>
      <c r="F24" s="9">
        <f>IFERROR(C24/$C$6,0)</f>
        <v>0.075</v>
      </c>
      <c r="G24" s="14" t="s">
        <v>37</v>
      </c>
    </row>
    <row r="25">
      <c r="A25" s="10" t="s">
        <v>38</v>
      </c>
      <c r="B25" s="13"/>
      <c r="C25" s="11">
        <f>SUM(C14:C24)</f>
        <v>3050</v>
      </c>
      <c r="D25" s="11">
        <f>SUM(D14:D24)</f>
        <v>0</v>
      </c>
      <c r="E25" s="11">
        <f>SUM(E14:E24)</f>
        <v>3050</v>
      </c>
      <c r="F25" s="12">
        <f>IFERROR(C25/$C$6,0)</f>
        <v>0.7625</v>
      </c>
      <c r="G25" s="13"/>
    </row>
    <row r="27">
      <c r="A27" s="3" t="s">
        <v>39</v>
      </c>
      <c r="B27" s="3"/>
      <c r="C27" s="4" t="s">
        <v>12</v>
      </c>
      <c r="D27" s="4" t="s">
        <v>13</v>
      </c>
      <c r="E27" s="4" t="s">
        <v>14</v>
      </c>
      <c r="F27" s="4" t="s">
        <v>15</v>
      </c>
      <c r="G27" s="3"/>
    </row>
    <row r="28">
      <c r="A28" s="5" t="s">
        <v>17</v>
      </c>
      <c r="C28" s="6">
        <f>SUMIF($A$14:$A$24,$A28,C$14:C$24)</f>
        <v>2300</v>
      </c>
      <c r="D28" s="6">
        <f>SUMIF($A$14:$A$24,$A28,D$14:D$24)</f>
        <v>0</v>
      </c>
      <c r="E28" s="6">
        <f>C28-D28</f>
        <v>2300</v>
      </c>
      <c r="F28" s="9">
        <f>IFERROR(C28/$C$6,0)</f>
        <v>0.575</v>
      </c>
    </row>
    <row r="29">
      <c r="A29" s="5" t="s">
        <v>30</v>
      </c>
      <c r="C29" s="6">
        <f>SUMIF($A$14:$A$24,$A29,C$14:C$24)</f>
        <v>450</v>
      </c>
      <c r="D29" s="6">
        <f>SUMIF($A$14:$A$24,$A29,D$14:D$24)</f>
        <v>0</v>
      </c>
      <c r="E29" s="6">
        <f>C29-D29</f>
        <v>450</v>
      </c>
      <c r="F29" s="9">
        <f>IFERROR(C29/$C$6,0)</f>
        <v>0.1125</v>
      </c>
    </row>
    <row r="30">
      <c r="A30" s="5" t="s">
        <v>35</v>
      </c>
      <c r="C30" s="6">
        <f>SUMIF($A$14:$A$24,$A30,C$14:C$24)</f>
        <v>300</v>
      </c>
      <c r="D30" s="6">
        <f>SUMIF($A$14:$A$24,$A30,D$14:D$24)</f>
        <v>0</v>
      </c>
      <c r="E30" s="6">
        <f>C30-D30</f>
        <v>300</v>
      </c>
      <c r="F30" s="9">
        <f>IFERROR(C30/$C$6,0)</f>
        <v>0.075</v>
      </c>
    </row>
  </sheetData>
  <pageMargins left="0.5" right="0.5" top="0.75" bottom="0.75" header="0.3" footer="0.3"/>
</worksheet>
</file>

<file path=xl/worksheets/sheet2.xml><?xml version="1.0" encoding="utf-8"?>
<worksheet xmlns="http://schemas.openxmlformats.org/spreadsheetml/2006/main" xmlns:r="http://schemas.openxmlformats.org/officeDocument/2006/relationships">
  <dimension ref="A1:E1"/>
  <sheetViews>
    <sheetView workbookViewId="0">
      <pane ySplit="1" topLeftCell="A2" activePane="bottomLeft" state="frozen"/>
      <selection pane="bottomLeft" activeCell="A2" sqref="A2"/>
    </sheetView>
  </sheetViews>
  <sheetFormatPr defaultRowHeight="15"/>
  <cols>
    <col min="1" max="1" width="13" customWidth="1" style="15"/>
    <col min="2" max="2" width="38" customWidth="1"/>
    <col min="3" max="3" width="24" customWidth="1"/>
    <col min="4" max="5" width="13" customWidth="1" style="16"/>
  </cols>
  <sheetData>
    <row r="1">
      <c r="A1" s="3" t="s">
        <v>40</v>
      </c>
      <c r="B1" s="3" t="s">
        <v>41</v>
      </c>
      <c r="C1" s="3" t="s">
        <v>11</v>
      </c>
      <c r="D1" s="4" t="s">
        <v>42</v>
      </c>
      <c r="E1" s="4" t="s">
        <v>43</v>
      </c>
    </row>
  </sheetData>
  <dataValidations count="1">
    <dataValidation type="list" allowBlank="1" showInputMessage="1" showErrorMessage="0" sqref="C2:C2001">
      <formula1>Categories</formula1>
    </dataValidation>
  </dataValidations>
  <pageMargins left="0.5" right="0.5" top="0.75" bottom="0.75" header="0.3" footer="0.3"/>
</worksheet>
</file>

<file path=xl/worksheets/sheet3.xml><?xml version="1.0" encoding="utf-8"?>
<worksheet xmlns="http://schemas.openxmlformats.org/spreadsheetml/2006/main" xmlns:r="http://schemas.openxmlformats.org/officeDocument/2006/relationships">
  <dimension ref="A1:P19"/>
  <sheetViews>
    <sheetView workbookViewId="0">
      <pane xSplit="1" ySplit="5" topLeftCell="B6" activePane="bottomRight" state="frozen"/>
      <selection pane="bottomRight" activeCell="B6" sqref="B6"/>
    </sheetView>
  </sheetViews>
  <sheetFormatPr defaultRowHeight="15"/>
  <cols>
    <col min="1" max="1" width="24" customWidth="1"/>
    <col min="2" max="2" width="15" customWidth="1"/>
    <col min="3" max="14" width="11" customWidth="1"/>
    <col min="15" max="15" width="13" customWidth="1"/>
    <col min="16" max="16" width="15" customWidth="1"/>
  </cols>
  <sheetData>
    <row r="1" ht="24" customHeight="1">
      <c r="A1" s="1" t="s">
        <v>44</v>
      </c>
    </row>
    <row r="2">
      <c r="A2" s="2" t="s">
        <v>45</v>
      </c>
    </row>
    <row r="3">
      <c r="A3" s="5" t="s">
        <v>46</v>
      </c>
      <c r="B3" s="17">
        <f>YEAR(Budget!$C$5)</f>
      </c>
    </row>
    <row r="5">
      <c r="A5" s="3" t="s">
        <v>11</v>
      </c>
      <c r="B5" s="4" t="s">
        <v>47</v>
      </c>
      <c r="C5" s="4" t="s">
        <v>48</v>
      </c>
      <c r="D5" s="4" t="s">
        <v>49</v>
      </c>
      <c r="E5" s="4" t="s">
        <v>50</v>
      </c>
      <c r="F5" s="4" t="s">
        <v>51</v>
      </c>
      <c r="G5" s="4" t="s">
        <v>52</v>
      </c>
      <c r="H5" s="4" t="s">
        <v>53</v>
      </c>
      <c r="I5" s="4" t="s">
        <v>54</v>
      </c>
      <c r="J5" s="4" t="s">
        <v>55</v>
      </c>
      <c r="K5" s="4" t="s">
        <v>56</v>
      </c>
      <c r="L5" s="4" t="s">
        <v>57</v>
      </c>
      <c r="M5" s="4" t="s">
        <v>58</v>
      </c>
      <c r="N5" s="4" t="s">
        <v>59</v>
      </c>
      <c r="O5" s="4" t="s">
        <v>38</v>
      </c>
      <c r="P5" s="4" t="s">
        <v>60</v>
      </c>
    </row>
    <row r="6">
      <c r="A6" t="str">
        <f>Budget!$B$14</f>
        <v>Rent</v>
      </c>
      <c r="B6" s="6">
        <f>Budget!$C$14</f>
        <v>1200</v>
      </c>
      <c r="C6" s="6">
        <f>SUMIFS(Transactions!$D$2:$D$2001,Transactions!$C$2:$C$2001,$A6,Transactions!$A$2:$A$2001,"&gt;="&amp;DATE($B$3,1,1),Transactions!$A$2:$A$2001,"&lt;"&amp;DATE($B$3,2,1))</f>
        <v>0</v>
      </c>
      <c r="D6" s="6">
        <f>SUMIFS(Transactions!$D$2:$D$2001,Transactions!$C$2:$C$2001,$A6,Transactions!$A$2:$A$2001,"&gt;="&amp;DATE($B$3,2,1),Transactions!$A$2:$A$2001,"&lt;"&amp;DATE($B$3,3,1))</f>
        <v>0</v>
      </c>
      <c r="E6" s="6">
        <f>SUMIFS(Transactions!$D$2:$D$2001,Transactions!$C$2:$C$2001,$A6,Transactions!$A$2:$A$2001,"&gt;="&amp;DATE($B$3,3,1),Transactions!$A$2:$A$2001,"&lt;"&amp;DATE($B$3,4,1))</f>
        <v>0</v>
      </c>
      <c r="F6" s="6">
        <f>SUMIFS(Transactions!$D$2:$D$2001,Transactions!$C$2:$C$2001,$A6,Transactions!$A$2:$A$2001,"&gt;="&amp;DATE($B$3,4,1),Transactions!$A$2:$A$2001,"&lt;"&amp;DATE($B$3,5,1))</f>
        <v>0</v>
      </c>
      <c r="G6" s="6">
        <f>SUMIFS(Transactions!$D$2:$D$2001,Transactions!$C$2:$C$2001,$A6,Transactions!$A$2:$A$2001,"&gt;="&amp;DATE($B$3,5,1),Transactions!$A$2:$A$2001,"&lt;"&amp;DATE($B$3,6,1))</f>
        <v>0</v>
      </c>
      <c r="H6" s="6">
        <f>SUMIFS(Transactions!$D$2:$D$2001,Transactions!$C$2:$C$2001,$A6,Transactions!$A$2:$A$2001,"&gt;="&amp;DATE($B$3,6,1),Transactions!$A$2:$A$2001,"&lt;"&amp;DATE($B$3,7,1))</f>
        <v>0</v>
      </c>
      <c r="I6" s="6">
        <f>SUMIFS(Transactions!$D$2:$D$2001,Transactions!$C$2:$C$2001,$A6,Transactions!$A$2:$A$2001,"&gt;="&amp;DATE($B$3,7,1),Transactions!$A$2:$A$2001,"&lt;"&amp;DATE($B$3,8,1))</f>
        <v>0</v>
      </c>
      <c r="J6" s="6">
        <f>SUMIFS(Transactions!$D$2:$D$2001,Transactions!$C$2:$C$2001,$A6,Transactions!$A$2:$A$2001,"&gt;="&amp;DATE($B$3,8,1),Transactions!$A$2:$A$2001,"&lt;"&amp;DATE($B$3,9,1))</f>
        <v>0</v>
      </c>
      <c r="K6" s="6">
        <f>SUMIFS(Transactions!$D$2:$D$2001,Transactions!$C$2:$C$2001,$A6,Transactions!$A$2:$A$2001,"&gt;="&amp;DATE($B$3,9,1),Transactions!$A$2:$A$2001,"&lt;"&amp;DATE($B$3,10,1))</f>
        <v>0</v>
      </c>
      <c r="L6" s="6">
        <f>SUMIFS(Transactions!$D$2:$D$2001,Transactions!$C$2:$C$2001,$A6,Transactions!$A$2:$A$2001,"&gt;="&amp;DATE($B$3,10,1),Transactions!$A$2:$A$2001,"&lt;"&amp;DATE($B$3,11,1))</f>
        <v>0</v>
      </c>
      <c r="M6" s="6">
        <f>SUMIFS(Transactions!$D$2:$D$2001,Transactions!$C$2:$C$2001,$A6,Transactions!$A$2:$A$2001,"&gt;="&amp;DATE($B$3,11,1),Transactions!$A$2:$A$2001,"&lt;"&amp;DATE($B$3,12,1))</f>
        <v>0</v>
      </c>
      <c r="N6" s="6">
        <f>SUMIFS(Transactions!$D$2:$D$2001,Transactions!$C$2:$C$2001,$A6,Transactions!$A$2:$A$2001,"&gt;="&amp;DATE($B$3,12,1),Transactions!$A$2:$A$2001,"&lt;"&amp;DATE($B$3,13,1))</f>
        <v>0</v>
      </c>
      <c r="O6" s="6">
        <f>SUM(C6:N6)</f>
        <v>0</v>
      </c>
      <c r="P6" s="6">
        <f>IFERROR(AVERAGEIF(C6:N6,"&gt;0"),0)</f>
        <v>0</v>
      </c>
    </row>
    <row r="7">
      <c r="A7" t="str">
        <f>Budget!$B$15</f>
        <v>Groceries</v>
      </c>
      <c r="B7" s="6">
        <f>Budget!$C$15</f>
        <v>400</v>
      </c>
      <c r="C7" s="6">
        <f>SUMIFS(Transactions!$D$2:$D$2001,Transactions!$C$2:$C$2001,$A7,Transactions!$A$2:$A$2001,"&gt;="&amp;DATE($B$3,1,1),Transactions!$A$2:$A$2001,"&lt;"&amp;DATE($B$3,2,1))</f>
        <v>0</v>
      </c>
      <c r="D7" s="6">
        <f>SUMIFS(Transactions!$D$2:$D$2001,Transactions!$C$2:$C$2001,$A7,Transactions!$A$2:$A$2001,"&gt;="&amp;DATE($B$3,2,1),Transactions!$A$2:$A$2001,"&lt;"&amp;DATE($B$3,3,1))</f>
        <v>0</v>
      </c>
      <c r="E7" s="6">
        <f>SUMIFS(Transactions!$D$2:$D$2001,Transactions!$C$2:$C$2001,$A7,Transactions!$A$2:$A$2001,"&gt;="&amp;DATE($B$3,3,1),Transactions!$A$2:$A$2001,"&lt;"&amp;DATE($B$3,4,1))</f>
        <v>0</v>
      </c>
      <c r="F7" s="6">
        <f>SUMIFS(Transactions!$D$2:$D$2001,Transactions!$C$2:$C$2001,$A7,Transactions!$A$2:$A$2001,"&gt;="&amp;DATE($B$3,4,1),Transactions!$A$2:$A$2001,"&lt;"&amp;DATE($B$3,5,1))</f>
        <v>0</v>
      </c>
      <c r="G7" s="6">
        <f>SUMIFS(Transactions!$D$2:$D$2001,Transactions!$C$2:$C$2001,$A7,Transactions!$A$2:$A$2001,"&gt;="&amp;DATE($B$3,5,1),Transactions!$A$2:$A$2001,"&lt;"&amp;DATE($B$3,6,1))</f>
        <v>0</v>
      </c>
      <c r="H7" s="6">
        <f>SUMIFS(Transactions!$D$2:$D$2001,Transactions!$C$2:$C$2001,$A7,Transactions!$A$2:$A$2001,"&gt;="&amp;DATE($B$3,6,1),Transactions!$A$2:$A$2001,"&lt;"&amp;DATE($B$3,7,1))</f>
        <v>0</v>
      </c>
      <c r="I7" s="6">
        <f>SUMIFS(Transactions!$D$2:$D$2001,Transactions!$C$2:$C$2001,$A7,Transactions!$A$2:$A$2001,"&gt;="&amp;DATE($B$3,7,1),Transactions!$A$2:$A$2001,"&lt;"&amp;DATE($B$3,8,1))</f>
        <v>0</v>
      </c>
      <c r="J7" s="6">
        <f>SUMIFS(Transactions!$D$2:$D$2001,Transactions!$C$2:$C$2001,$A7,Transactions!$A$2:$A$2001,"&gt;="&amp;DATE($B$3,8,1),Transactions!$A$2:$A$2001,"&lt;"&amp;DATE($B$3,9,1))</f>
        <v>0</v>
      </c>
      <c r="K7" s="6">
        <f>SUMIFS(Transactions!$D$2:$D$2001,Transactions!$C$2:$C$2001,$A7,Transactions!$A$2:$A$2001,"&gt;="&amp;DATE($B$3,9,1),Transactions!$A$2:$A$2001,"&lt;"&amp;DATE($B$3,10,1))</f>
        <v>0</v>
      </c>
      <c r="L7" s="6">
        <f>SUMIFS(Transactions!$D$2:$D$2001,Transactions!$C$2:$C$2001,$A7,Transactions!$A$2:$A$2001,"&gt;="&amp;DATE($B$3,10,1),Transactions!$A$2:$A$2001,"&lt;"&amp;DATE($B$3,11,1))</f>
        <v>0</v>
      </c>
      <c r="M7" s="6">
        <f>SUMIFS(Transactions!$D$2:$D$2001,Transactions!$C$2:$C$2001,$A7,Transactions!$A$2:$A$2001,"&gt;="&amp;DATE($B$3,11,1),Transactions!$A$2:$A$2001,"&lt;"&amp;DATE($B$3,12,1))</f>
        <v>0</v>
      </c>
      <c r="N7" s="6">
        <f>SUMIFS(Transactions!$D$2:$D$2001,Transactions!$C$2:$C$2001,$A7,Transactions!$A$2:$A$2001,"&gt;="&amp;DATE($B$3,12,1),Transactions!$A$2:$A$2001,"&lt;"&amp;DATE($B$3,13,1))</f>
        <v>0</v>
      </c>
      <c r="O7" s="6">
        <f>SUM(C7:N7)</f>
        <v>0</v>
      </c>
      <c r="P7" s="6">
        <f>IFERROR(AVERAGEIF(C7:N7,"&gt;0"),0)</f>
        <v>0</v>
      </c>
    </row>
    <row r="8">
      <c r="A8" t="str">
        <f>Budget!$B$16</f>
        <v>Utilities</v>
      </c>
      <c r="B8" s="6">
        <f>Budget!$C$16</f>
        <v>150</v>
      </c>
      <c r="C8" s="6">
        <f>SUMIFS(Transactions!$D$2:$D$2001,Transactions!$C$2:$C$2001,$A8,Transactions!$A$2:$A$2001,"&gt;="&amp;DATE($B$3,1,1),Transactions!$A$2:$A$2001,"&lt;"&amp;DATE($B$3,2,1))</f>
        <v>0</v>
      </c>
      <c r="D8" s="6">
        <f>SUMIFS(Transactions!$D$2:$D$2001,Transactions!$C$2:$C$2001,$A8,Transactions!$A$2:$A$2001,"&gt;="&amp;DATE($B$3,2,1),Transactions!$A$2:$A$2001,"&lt;"&amp;DATE($B$3,3,1))</f>
        <v>0</v>
      </c>
      <c r="E8" s="6">
        <f>SUMIFS(Transactions!$D$2:$D$2001,Transactions!$C$2:$C$2001,$A8,Transactions!$A$2:$A$2001,"&gt;="&amp;DATE($B$3,3,1),Transactions!$A$2:$A$2001,"&lt;"&amp;DATE($B$3,4,1))</f>
        <v>0</v>
      </c>
      <c r="F8" s="6">
        <f>SUMIFS(Transactions!$D$2:$D$2001,Transactions!$C$2:$C$2001,$A8,Transactions!$A$2:$A$2001,"&gt;="&amp;DATE($B$3,4,1),Transactions!$A$2:$A$2001,"&lt;"&amp;DATE($B$3,5,1))</f>
        <v>0</v>
      </c>
      <c r="G8" s="6">
        <f>SUMIFS(Transactions!$D$2:$D$2001,Transactions!$C$2:$C$2001,$A8,Transactions!$A$2:$A$2001,"&gt;="&amp;DATE($B$3,5,1),Transactions!$A$2:$A$2001,"&lt;"&amp;DATE($B$3,6,1))</f>
        <v>0</v>
      </c>
      <c r="H8" s="6">
        <f>SUMIFS(Transactions!$D$2:$D$2001,Transactions!$C$2:$C$2001,$A8,Transactions!$A$2:$A$2001,"&gt;="&amp;DATE($B$3,6,1),Transactions!$A$2:$A$2001,"&lt;"&amp;DATE($B$3,7,1))</f>
        <v>0</v>
      </c>
      <c r="I8" s="6">
        <f>SUMIFS(Transactions!$D$2:$D$2001,Transactions!$C$2:$C$2001,$A8,Transactions!$A$2:$A$2001,"&gt;="&amp;DATE($B$3,7,1),Transactions!$A$2:$A$2001,"&lt;"&amp;DATE($B$3,8,1))</f>
        <v>0</v>
      </c>
      <c r="J8" s="6">
        <f>SUMIFS(Transactions!$D$2:$D$2001,Transactions!$C$2:$C$2001,$A8,Transactions!$A$2:$A$2001,"&gt;="&amp;DATE($B$3,8,1),Transactions!$A$2:$A$2001,"&lt;"&amp;DATE($B$3,9,1))</f>
        <v>0</v>
      </c>
      <c r="K8" s="6">
        <f>SUMIFS(Transactions!$D$2:$D$2001,Transactions!$C$2:$C$2001,$A8,Transactions!$A$2:$A$2001,"&gt;="&amp;DATE($B$3,9,1),Transactions!$A$2:$A$2001,"&lt;"&amp;DATE($B$3,10,1))</f>
        <v>0</v>
      </c>
      <c r="L8" s="6">
        <f>SUMIFS(Transactions!$D$2:$D$2001,Transactions!$C$2:$C$2001,$A8,Transactions!$A$2:$A$2001,"&gt;="&amp;DATE($B$3,10,1),Transactions!$A$2:$A$2001,"&lt;"&amp;DATE($B$3,11,1))</f>
        <v>0</v>
      </c>
      <c r="M8" s="6">
        <f>SUMIFS(Transactions!$D$2:$D$2001,Transactions!$C$2:$C$2001,$A8,Transactions!$A$2:$A$2001,"&gt;="&amp;DATE($B$3,11,1),Transactions!$A$2:$A$2001,"&lt;"&amp;DATE($B$3,12,1))</f>
        <v>0</v>
      </c>
      <c r="N8" s="6">
        <f>SUMIFS(Transactions!$D$2:$D$2001,Transactions!$C$2:$C$2001,$A8,Transactions!$A$2:$A$2001,"&gt;="&amp;DATE($B$3,12,1),Transactions!$A$2:$A$2001,"&lt;"&amp;DATE($B$3,13,1))</f>
        <v>0</v>
      </c>
      <c r="O8" s="6">
        <f>SUM(C8:N8)</f>
        <v>0</v>
      </c>
      <c r="P8" s="6">
        <f>IFERROR(AVERAGEIF(C8:N8,"&gt;0"),0)</f>
        <v>0</v>
      </c>
    </row>
    <row r="9">
      <c r="A9" t="str">
        <f>Budget!$B$17</f>
        <v>Transportation</v>
      </c>
      <c r="B9" s="6">
        <f>Budget!$C$17</f>
        <v>200</v>
      </c>
      <c r="C9" s="6">
        <f>SUMIFS(Transactions!$D$2:$D$2001,Transactions!$C$2:$C$2001,$A9,Transactions!$A$2:$A$2001,"&gt;="&amp;DATE($B$3,1,1),Transactions!$A$2:$A$2001,"&lt;"&amp;DATE($B$3,2,1))</f>
        <v>0</v>
      </c>
      <c r="D9" s="6">
        <f>SUMIFS(Transactions!$D$2:$D$2001,Transactions!$C$2:$C$2001,$A9,Transactions!$A$2:$A$2001,"&gt;="&amp;DATE($B$3,2,1),Transactions!$A$2:$A$2001,"&lt;"&amp;DATE($B$3,3,1))</f>
        <v>0</v>
      </c>
      <c r="E9" s="6">
        <f>SUMIFS(Transactions!$D$2:$D$2001,Transactions!$C$2:$C$2001,$A9,Transactions!$A$2:$A$2001,"&gt;="&amp;DATE($B$3,3,1),Transactions!$A$2:$A$2001,"&lt;"&amp;DATE($B$3,4,1))</f>
        <v>0</v>
      </c>
      <c r="F9" s="6">
        <f>SUMIFS(Transactions!$D$2:$D$2001,Transactions!$C$2:$C$2001,$A9,Transactions!$A$2:$A$2001,"&gt;="&amp;DATE($B$3,4,1),Transactions!$A$2:$A$2001,"&lt;"&amp;DATE($B$3,5,1))</f>
        <v>0</v>
      </c>
      <c r="G9" s="6">
        <f>SUMIFS(Transactions!$D$2:$D$2001,Transactions!$C$2:$C$2001,$A9,Transactions!$A$2:$A$2001,"&gt;="&amp;DATE($B$3,5,1),Transactions!$A$2:$A$2001,"&lt;"&amp;DATE($B$3,6,1))</f>
        <v>0</v>
      </c>
      <c r="H9" s="6">
        <f>SUMIFS(Transactions!$D$2:$D$2001,Transactions!$C$2:$C$2001,$A9,Transactions!$A$2:$A$2001,"&gt;="&amp;DATE($B$3,6,1),Transactions!$A$2:$A$2001,"&lt;"&amp;DATE($B$3,7,1))</f>
        <v>0</v>
      </c>
      <c r="I9" s="6">
        <f>SUMIFS(Transactions!$D$2:$D$2001,Transactions!$C$2:$C$2001,$A9,Transactions!$A$2:$A$2001,"&gt;="&amp;DATE($B$3,7,1),Transactions!$A$2:$A$2001,"&lt;"&amp;DATE($B$3,8,1))</f>
        <v>0</v>
      </c>
      <c r="J9" s="6">
        <f>SUMIFS(Transactions!$D$2:$D$2001,Transactions!$C$2:$C$2001,$A9,Transactions!$A$2:$A$2001,"&gt;="&amp;DATE($B$3,8,1),Transactions!$A$2:$A$2001,"&lt;"&amp;DATE($B$3,9,1))</f>
        <v>0</v>
      </c>
      <c r="K9" s="6">
        <f>SUMIFS(Transactions!$D$2:$D$2001,Transactions!$C$2:$C$2001,$A9,Transactions!$A$2:$A$2001,"&gt;="&amp;DATE($B$3,9,1),Transactions!$A$2:$A$2001,"&lt;"&amp;DATE($B$3,10,1))</f>
        <v>0</v>
      </c>
      <c r="L9" s="6">
        <f>SUMIFS(Transactions!$D$2:$D$2001,Transactions!$C$2:$C$2001,$A9,Transactions!$A$2:$A$2001,"&gt;="&amp;DATE($B$3,10,1),Transactions!$A$2:$A$2001,"&lt;"&amp;DATE($B$3,11,1))</f>
        <v>0</v>
      </c>
      <c r="M9" s="6">
        <f>SUMIFS(Transactions!$D$2:$D$2001,Transactions!$C$2:$C$2001,$A9,Transactions!$A$2:$A$2001,"&gt;="&amp;DATE($B$3,11,1),Transactions!$A$2:$A$2001,"&lt;"&amp;DATE($B$3,12,1))</f>
        <v>0</v>
      </c>
      <c r="N9" s="6">
        <f>SUMIFS(Transactions!$D$2:$D$2001,Transactions!$C$2:$C$2001,$A9,Transactions!$A$2:$A$2001,"&gt;="&amp;DATE($B$3,12,1),Transactions!$A$2:$A$2001,"&lt;"&amp;DATE($B$3,13,1))</f>
        <v>0</v>
      </c>
      <c r="O9" s="6">
        <f>SUM(C9:N9)</f>
        <v>0</v>
      </c>
      <c r="P9" s="6">
        <f>IFERROR(AVERAGEIF(C9:N9,"&gt;0"),0)</f>
        <v>0</v>
      </c>
    </row>
    <row r="10">
      <c r="A10" t="str">
        <f>Budget!$B$18</f>
        <v>Insurance</v>
      </c>
      <c r="B10" s="6">
        <f>Budget!$C$18</f>
        <v>150</v>
      </c>
      <c r="C10" s="6">
        <f>SUMIFS(Transactions!$D$2:$D$2001,Transactions!$C$2:$C$2001,$A10,Transactions!$A$2:$A$2001,"&gt;="&amp;DATE($B$3,1,1),Transactions!$A$2:$A$2001,"&lt;"&amp;DATE($B$3,2,1))</f>
        <v>0</v>
      </c>
      <c r="D10" s="6">
        <f>SUMIFS(Transactions!$D$2:$D$2001,Transactions!$C$2:$C$2001,$A10,Transactions!$A$2:$A$2001,"&gt;="&amp;DATE($B$3,2,1),Transactions!$A$2:$A$2001,"&lt;"&amp;DATE($B$3,3,1))</f>
        <v>0</v>
      </c>
      <c r="E10" s="6">
        <f>SUMIFS(Transactions!$D$2:$D$2001,Transactions!$C$2:$C$2001,$A10,Transactions!$A$2:$A$2001,"&gt;="&amp;DATE($B$3,3,1),Transactions!$A$2:$A$2001,"&lt;"&amp;DATE($B$3,4,1))</f>
        <v>0</v>
      </c>
      <c r="F10" s="6">
        <f>SUMIFS(Transactions!$D$2:$D$2001,Transactions!$C$2:$C$2001,$A10,Transactions!$A$2:$A$2001,"&gt;="&amp;DATE($B$3,4,1),Transactions!$A$2:$A$2001,"&lt;"&amp;DATE($B$3,5,1))</f>
        <v>0</v>
      </c>
      <c r="G10" s="6">
        <f>SUMIFS(Transactions!$D$2:$D$2001,Transactions!$C$2:$C$2001,$A10,Transactions!$A$2:$A$2001,"&gt;="&amp;DATE($B$3,5,1),Transactions!$A$2:$A$2001,"&lt;"&amp;DATE($B$3,6,1))</f>
        <v>0</v>
      </c>
      <c r="H10" s="6">
        <f>SUMIFS(Transactions!$D$2:$D$2001,Transactions!$C$2:$C$2001,$A10,Transactions!$A$2:$A$2001,"&gt;="&amp;DATE($B$3,6,1),Transactions!$A$2:$A$2001,"&lt;"&amp;DATE($B$3,7,1))</f>
        <v>0</v>
      </c>
      <c r="I10" s="6">
        <f>SUMIFS(Transactions!$D$2:$D$2001,Transactions!$C$2:$C$2001,$A10,Transactions!$A$2:$A$2001,"&gt;="&amp;DATE($B$3,7,1),Transactions!$A$2:$A$2001,"&lt;"&amp;DATE($B$3,8,1))</f>
        <v>0</v>
      </c>
      <c r="J10" s="6">
        <f>SUMIFS(Transactions!$D$2:$D$2001,Transactions!$C$2:$C$2001,$A10,Transactions!$A$2:$A$2001,"&gt;="&amp;DATE($B$3,8,1),Transactions!$A$2:$A$2001,"&lt;"&amp;DATE($B$3,9,1))</f>
        <v>0</v>
      </c>
      <c r="K10" s="6">
        <f>SUMIFS(Transactions!$D$2:$D$2001,Transactions!$C$2:$C$2001,$A10,Transactions!$A$2:$A$2001,"&gt;="&amp;DATE($B$3,9,1),Transactions!$A$2:$A$2001,"&lt;"&amp;DATE($B$3,10,1))</f>
        <v>0</v>
      </c>
      <c r="L10" s="6">
        <f>SUMIFS(Transactions!$D$2:$D$2001,Transactions!$C$2:$C$2001,$A10,Transactions!$A$2:$A$2001,"&gt;="&amp;DATE($B$3,10,1),Transactions!$A$2:$A$2001,"&lt;"&amp;DATE($B$3,11,1))</f>
        <v>0</v>
      </c>
      <c r="M10" s="6">
        <f>SUMIFS(Transactions!$D$2:$D$2001,Transactions!$C$2:$C$2001,$A10,Transactions!$A$2:$A$2001,"&gt;="&amp;DATE($B$3,11,1),Transactions!$A$2:$A$2001,"&lt;"&amp;DATE($B$3,12,1))</f>
        <v>0</v>
      </c>
      <c r="N10" s="6">
        <f>SUMIFS(Transactions!$D$2:$D$2001,Transactions!$C$2:$C$2001,$A10,Transactions!$A$2:$A$2001,"&gt;="&amp;DATE($B$3,12,1),Transactions!$A$2:$A$2001,"&lt;"&amp;DATE($B$3,13,1))</f>
        <v>0</v>
      </c>
      <c r="O10" s="6">
        <f>SUM(C10:N10)</f>
        <v>0</v>
      </c>
      <c r="P10" s="6">
        <f>IFERROR(AVERAGEIF(C10:N10,"&gt;0"),0)</f>
        <v>0</v>
      </c>
    </row>
    <row r="11">
      <c r="A11" t="str">
        <f>Budget!$B$19</f>
        <v>Internet &amp; Phone</v>
      </c>
      <c r="B11" s="6">
        <f>Budget!$C$19</f>
        <v>100</v>
      </c>
      <c r="C11" s="6">
        <f>SUMIFS(Transactions!$D$2:$D$2001,Transactions!$C$2:$C$2001,$A11,Transactions!$A$2:$A$2001,"&gt;="&amp;DATE($B$3,1,1),Transactions!$A$2:$A$2001,"&lt;"&amp;DATE($B$3,2,1))</f>
        <v>0</v>
      </c>
      <c r="D11" s="6">
        <f>SUMIFS(Transactions!$D$2:$D$2001,Transactions!$C$2:$C$2001,$A11,Transactions!$A$2:$A$2001,"&gt;="&amp;DATE($B$3,2,1),Transactions!$A$2:$A$2001,"&lt;"&amp;DATE($B$3,3,1))</f>
        <v>0</v>
      </c>
      <c r="E11" s="6">
        <f>SUMIFS(Transactions!$D$2:$D$2001,Transactions!$C$2:$C$2001,$A11,Transactions!$A$2:$A$2001,"&gt;="&amp;DATE($B$3,3,1),Transactions!$A$2:$A$2001,"&lt;"&amp;DATE($B$3,4,1))</f>
        <v>0</v>
      </c>
      <c r="F11" s="6">
        <f>SUMIFS(Transactions!$D$2:$D$2001,Transactions!$C$2:$C$2001,$A11,Transactions!$A$2:$A$2001,"&gt;="&amp;DATE($B$3,4,1),Transactions!$A$2:$A$2001,"&lt;"&amp;DATE($B$3,5,1))</f>
        <v>0</v>
      </c>
      <c r="G11" s="6">
        <f>SUMIFS(Transactions!$D$2:$D$2001,Transactions!$C$2:$C$2001,$A11,Transactions!$A$2:$A$2001,"&gt;="&amp;DATE($B$3,5,1),Transactions!$A$2:$A$2001,"&lt;"&amp;DATE($B$3,6,1))</f>
        <v>0</v>
      </c>
      <c r="H11" s="6">
        <f>SUMIFS(Transactions!$D$2:$D$2001,Transactions!$C$2:$C$2001,$A11,Transactions!$A$2:$A$2001,"&gt;="&amp;DATE($B$3,6,1),Transactions!$A$2:$A$2001,"&lt;"&amp;DATE($B$3,7,1))</f>
        <v>0</v>
      </c>
      <c r="I11" s="6">
        <f>SUMIFS(Transactions!$D$2:$D$2001,Transactions!$C$2:$C$2001,$A11,Transactions!$A$2:$A$2001,"&gt;="&amp;DATE($B$3,7,1),Transactions!$A$2:$A$2001,"&lt;"&amp;DATE($B$3,8,1))</f>
        <v>0</v>
      </c>
      <c r="J11" s="6">
        <f>SUMIFS(Transactions!$D$2:$D$2001,Transactions!$C$2:$C$2001,$A11,Transactions!$A$2:$A$2001,"&gt;="&amp;DATE($B$3,8,1),Transactions!$A$2:$A$2001,"&lt;"&amp;DATE($B$3,9,1))</f>
        <v>0</v>
      </c>
      <c r="K11" s="6">
        <f>SUMIFS(Transactions!$D$2:$D$2001,Transactions!$C$2:$C$2001,$A11,Transactions!$A$2:$A$2001,"&gt;="&amp;DATE($B$3,9,1),Transactions!$A$2:$A$2001,"&lt;"&amp;DATE($B$3,10,1))</f>
        <v>0</v>
      </c>
      <c r="L11" s="6">
        <f>SUMIFS(Transactions!$D$2:$D$2001,Transactions!$C$2:$C$2001,$A11,Transactions!$A$2:$A$2001,"&gt;="&amp;DATE($B$3,10,1),Transactions!$A$2:$A$2001,"&lt;"&amp;DATE($B$3,11,1))</f>
        <v>0</v>
      </c>
      <c r="M11" s="6">
        <f>SUMIFS(Transactions!$D$2:$D$2001,Transactions!$C$2:$C$2001,$A11,Transactions!$A$2:$A$2001,"&gt;="&amp;DATE($B$3,11,1),Transactions!$A$2:$A$2001,"&lt;"&amp;DATE($B$3,12,1))</f>
        <v>0</v>
      </c>
      <c r="N11" s="6">
        <f>SUMIFS(Transactions!$D$2:$D$2001,Transactions!$C$2:$C$2001,$A11,Transactions!$A$2:$A$2001,"&gt;="&amp;DATE($B$3,12,1),Transactions!$A$2:$A$2001,"&lt;"&amp;DATE($B$3,13,1))</f>
        <v>0</v>
      </c>
      <c r="O11" s="6">
        <f>SUM(C11:N11)</f>
        <v>0</v>
      </c>
      <c r="P11" s="6">
        <f>IFERROR(AVERAGEIF(C11:N11,"&gt;0"),0)</f>
        <v>0</v>
      </c>
    </row>
    <row r="12">
      <c r="A12" t="str">
        <f>Budget!$B$20</f>
        <v>Healthcare</v>
      </c>
      <c r="B12" s="6">
        <f>Budget!$C$20</f>
        <v>100</v>
      </c>
      <c r="C12" s="6">
        <f>SUMIFS(Transactions!$D$2:$D$2001,Transactions!$C$2:$C$2001,$A12,Transactions!$A$2:$A$2001,"&gt;="&amp;DATE($B$3,1,1),Transactions!$A$2:$A$2001,"&lt;"&amp;DATE($B$3,2,1))</f>
        <v>0</v>
      </c>
      <c r="D12" s="6">
        <f>SUMIFS(Transactions!$D$2:$D$2001,Transactions!$C$2:$C$2001,$A12,Transactions!$A$2:$A$2001,"&gt;="&amp;DATE($B$3,2,1),Transactions!$A$2:$A$2001,"&lt;"&amp;DATE($B$3,3,1))</f>
        <v>0</v>
      </c>
      <c r="E12" s="6">
        <f>SUMIFS(Transactions!$D$2:$D$2001,Transactions!$C$2:$C$2001,$A12,Transactions!$A$2:$A$2001,"&gt;="&amp;DATE($B$3,3,1),Transactions!$A$2:$A$2001,"&lt;"&amp;DATE($B$3,4,1))</f>
        <v>0</v>
      </c>
      <c r="F12" s="6">
        <f>SUMIFS(Transactions!$D$2:$D$2001,Transactions!$C$2:$C$2001,$A12,Transactions!$A$2:$A$2001,"&gt;="&amp;DATE($B$3,4,1),Transactions!$A$2:$A$2001,"&lt;"&amp;DATE($B$3,5,1))</f>
        <v>0</v>
      </c>
      <c r="G12" s="6">
        <f>SUMIFS(Transactions!$D$2:$D$2001,Transactions!$C$2:$C$2001,$A12,Transactions!$A$2:$A$2001,"&gt;="&amp;DATE($B$3,5,1),Transactions!$A$2:$A$2001,"&lt;"&amp;DATE($B$3,6,1))</f>
        <v>0</v>
      </c>
      <c r="H12" s="6">
        <f>SUMIFS(Transactions!$D$2:$D$2001,Transactions!$C$2:$C$2001,$A12,Transactions!$A$2:$A$2001,"&gt;="&amp;DATE($B$3,6,1),Transactions!$A$2:$A$2001,"&lt;"&amp;DATE($B$3,7,1))</f>
        <v>0</v>
      </c>
      <c r="I12" s="6">
        <f>SUMIFS(Transactions!$D$2:$D$2001,Transactions!$C$2:$C$2001,$A12,Transactions!$A$2:$A$2001,"&gt;="&amp;DATE($B$3,7,1),Transactions!$A$2:$A$2001,"&lt;"&amp;DATE($B$3,8,1))</f>
        <v>0</v>
      </c>
      <c r="J12" s="6">
        <f>SUMIFS(Transactions!$D$2:$D$2001,Transactions!$C$2:$C$2001,$A12,Transactions!$A$2:$A$2001,"&gt;="&amp;DATE($B$3,8,1),Transactions!$A$2:$A$2001,"&lt;"&amp;DATE($B$3,9,1))</f>
        <v>0</v>
      </c>
      <c r="K12" s="6">
        <f>SUMIFS(Transactions!$D$2:$D$2001,Transactions!$C$2:$C$2001,$A12,Transactions!$A$2:$A$2001,"&gt;="&amp;DATE($B$3,9,1),Transactions!$A$2:$A$2001,"&lt;"&amp;DATE($B$3,10,1))</f>
        <v>0</v>
      </c>
      <c r="L12" s="6">
        <f>SUMIFS(Transactions!$D$2:$D$2001,Transactions!$C$2:$C$2001,$A12,Transactions!$A$2:$A$2001,"&gt;="&amp;DATE($B$3,10,1),Transactions!$A$2:$A$2001,"&lt;"&amp;DATE($B$3,11,1))</f>
        <v>0</v>
      </c>
      <c r="M12" s="6">
        <f>SUMIFS(Transactions!$D$2:$D$2001,Transactions!$C$2:$C$2001,$A12,Transactions!$A$2:$A$2001,"&gt;="&amp;DATE($B$3,11,1),Transactions!$A$2:$A$2001,"&lt;"&amp;DATE($B$3,12,1))</f>
        <v>0</v>
      </c>
      <c r="N12" s="6">
        <f>SUMIFS(Transactions!$D$2:$D$2001,Transactions!$C$2:$C$2001,$A12,Transactions!$A$2:$A$2001,"&gt;="&amp;DATE($B$3,12,1),Transactions!$A$2:$A$2001,"&lt;"&amp;DATE($B$3,13,1))</f>
        <v>0</v>
      </c>
      <c r="O12" s="6">
        <f>SUM(C12:N12)</f>
        <v>0</v>
      </c>
      <c r="P12" s="6">
        <f>IFERROR(AVERAGEIF(C12:N12,"&gt;0"),0)</f>
        <v>0</v>
      </c>
    </row>
    <row r="13">
      <c r="A13" t="str">
        <f>Budget!$B$21</f>
        <v>Dining Out</v>
      </c>
      <c r="B13" s="6">
        <f>Budget!$C$21</f>
        <v>200</v>
      </c>
      <c r="C13" s="6">
        <f>SUMIFS(Transactions!$D$2:$D$2001,Transactions!$C$2:$C$2001,$A13,Transactions!$A$2:$A$2001,"&gt;="&amp;DATE($B$3,1,1),Transactions!$A$2:$A$2001,"&lt;"&amp;DATE($B$3,2,1))</f>
        <v>0</v>
      </c>
      <c r="D13" s="6">
        <f>SUMIFS(Transactions!$D$2:$D$2001,Transactions!$C$2:$C$2001,$A13,Transactions!$A$2:$A$2001,"&gt;="&amp;DATE($B$3,2,1),Transactions!$A$2:$A$2001,"&lt;"&amp;DATE($B$3,3,1))</f>
        <v>0</v>
      </c>
      <c r="E13" s="6">
        <f>SUMIFS(Transactions!$D$2:$D$2001,Transactions!$C$2:$C$2001,$A13,Transactions!$A$2:$A$2001,"&gt;="&amp;DATE($B$3,3,1),Transactions!$A$2:$A$2001,"&lt;"&amp;DATE($B$3,4,1))</f>
        <v>0</v>
      </c>
      <c r="F13" s="6">
        <f>SUMIFS(Transactions!$D$2:$D$2001,Transactions!$C$2:$C$2001,$A13,Transactions!$A$2:$A$2001,"&gt;="&amp;DATE($B$3,4,1),Transactions!$A$2:$A$2001,"&lt;"&amp;DATE($B$3,5,1))</f>
        <v>0</v>
      </c>
      <c r="G13" s="6">
        <f>SUMIFS(Transactions!$D$2:$D$2001,Transactions!$C$2:$C$2001,$A13,Transactions!$A$2:$A$2001,"&gt;="&amp;DATE($B$3,5,1),Transactions!$A$2:$A$2001,"&lt;"&amp;DATE($B$3,6,1))</f>
        <v>0</v>
      </c>
      <c r="H13" s="6">
        <f>SUMIFS(Transactions!$D$2:$D$2001,Transactions!$C$2:$C$2001,$A13,Transactions!$A$2:$A$2001,"&gt;="&amp;DATE($B$3,6,1),Transactions!$A$2:$A$2001,"&lt;"&amp;DATE($B$3,7,1))</f>
        <v>0</v>
      </c>
      <c r="I13" s="6">
        <f>SUMIFS(Transactions!$D$2:$D$2001,Transactions!$C$2:$C$2001,$A13,Transactions!$A$2:$A$2001,"&gt;="&amp;DATE($B$3,7,1),Transactions!$A$2:$A$2001,"&lt;"&amp;DATE($B$3,8,1))</f>
        <v>0</v>
      </c>
      <c r="J13" s="6">
        <f>SUMIFS(Transactions!$D$2:$D$2001,Transactions!$C$2:$C$2001,$A13,Transactions!$A$2:$A$2001,"&gt;="&amp;DATE($B$3,8,1),Transactions!$A$2:$A$2001,"&lt;"&amp;DATE($B$3,9,1))</f>
        <v>0</v>
      </c>
      <c r="K13" s="6">
        <f>SUMIFS(Transactions!$D$2:$D$2001,Transactions!$C$2:$C$2001,$A13,Transactions!$A$2:$A$2001,"&gt;="&amp;DATE($B$3,9,1),Transactions!$A$2:$A$2001,"&lt;"&amp;DATE($B$3,10,1))</f>
        <v>0</v>
      </c>
      <c r="L13" s="6">
        <f>SUMIFS(Transactions!$D$2:$D$2001,Transactions!$C$2:$C$2001,$A13,Transactions!$A$2:$A$2001,"&gt;="&amp;DATE($B$3,10,1),Transactions!$A$2:$A$2001,"&lt;"&amp;DATE($B$3,11,1))</f>
        <v>0</v>
      </c>
      <c r="M13" s="6">
        <f>SUMIFS(Transactions!$D$2:$D$2001,Transactions!$C$2:$C$2001,$A13,Transactions!$A$2:$A$2001,"&gt;="&amp;DATE($B$3,11,1),Transactions!$A$2:$A$2001,"&lt;"&amp;DATE($B$3,12,1))</f>
        <v>0</v>
      </c>
      <c r="N13" s="6">
        <f>SUMIFS(Transactions!$D$2:$D$2001,Transactions!$C$2:$C$2001,$A13,Transactions!$A$2:$A$2001,"&gt;="&amp;DATE($B$3,12,1),Transactions!$A$2:$A$2001,"&lt;"&amp;DATE($B$3,13,1))</f>
        <v>0</v>
      </c>
      <c r="O13" s="6">
        <f>SUM(C13:N13)</f>
        <v>0</v>
      </c>
      <c r="P13" s="6">
        <f>IFERROR(AVERAGEIF(C13:N13,"&gt;0"),0)</f>
        <v>0</v>
      </c>
    </row>
    <row r="14">
      <c r="A14" t="str">
        <f>Budget!$B$22</f>
        <v>Entertainment</v>
      </c>
      <c r="B14" s="6">
        <f>Budget!$C$22</f>
        <v>100</v>
      </c>
      <c r="C14" s="6">
        <f>SUMIFS(Transactions!$D$2:$D$2001,Transactions!$C$2:$C$2001,$A14,Transactions!$A$2:$A$2001,"&gt;="&amp;DATE($B$3,1,1),Transactions!$A$2:$A$2001,"&lt;"&amp;DATE($B$3,2,1))</f>
        <v>0</v>
      </c>
      <c r="D14" s="6">
        <f>SUMIFS(Transactions!$D$2:$D$2001,Transactions!$C$2:$C$2001,$A14,Transactions!$A$2:$A$2001,"&gt;="&amp;DATE($B$3,2,1),Transactions!$A$2:$A$2001,"&lt;"&amp;DATE($B$3,3,1))</f>
        <v>0</v>
      </c>
      <c r="E14" s="6">
        <f>SUMIFS(Transactions!$D$2:$D$2001,Transactions!$C$2:$C$2001,$A14,Transactions!$A$2:$A$2001,"&gt;="&amp;DATE($B$3,3,1),Transactions!$A$2:$A$2001,"&lt;"&amp;DATE($B$3,4,1))</f>
        <v>0</v>
      </c>
      <c r="F14" s="6">
        <f>SUMIFS(Transactions!$D$2:$D$2001,Transactions!$C$2:$C$2001,$A14,Transactions!$A$2:$A$2001,"&gt;="&amp;DATE($B$3,4,1),Transactions!$A$2:$A$2001,"&lt;"&amp;DATE($B$3,5,1))</f>
        <v>0</v>
      </c>
      <c r="G14" s="6">
        <f>SUMIFS(Transactions!$D$2:$D$2001,Transactions!$C$2:$C$2001,$A14,Transactions!$A$2:$A$2001,"&gt;="&amp;DATE($B$3,5,1),Transactions!$A$2:$A$2001,"&lt;"&amp;DATE($B$3,6,1))</f>
        <v>0</v>
      </c>
      <c r="H14" s="6">
        <f>SUMIFS(Transactions!$D$2:$D$2001,Transactions!$C$2:$C$2001,$A14,Transactions!$A$2:$A$2001,"&gt;="&amp;DATE($B$3,6,1),Transactions!$A$2:$A$2001,"&lt;"&amp;DATE($B$3,7,1))</f>
        <v>0</v>
      </c>
      <c r="I14" s="6">
        <f>SUMIFS(Transactions!$D$2:$D$2001,Transactions!$C$2:$C$2001,$A14,Transactions!$A$2:$A$2001,"&gt;="&amp;DATE($B$3,7,1),Transactions!$A$2:$A$2001,"&lt;"&amp;DATE($B$3,8,1))</f>
        <v>0</v>
      </c>
      <c r="J14" s="6">
        <f>SUMIFS(Transactions!$D$2:$D$2001,Transactions!$C$2:$C$2001,$A14,Transactions!$A$2:$A$2001,"&gt;="&amp;DATE($B$3,8,1),Transactions!$A$2:$A$2001,"&lt;"&amp;DATE($B$3,9,1))</f>
        <v>0</v>
      </c>
      <c r="K14" s="6">
        <f>SUMIFS(Transactions!$D$2:$D$2001,Transactions!$C$2:$C$2001,$A14,Transactions!$A$2:$A$2001,"&gt;="&amp;DATE($B$3,9,1),Transactions!$A$2:$A$2001,"&lt;"&amp;DATE($B$3,10,1))</f>
        <v>0</v>
      </c>
      <c r="L14" s="6">
        <f>SUMIFS(Transactions!$D$2:$D$2001,Transactions!$C$2:$C$2001,$A14,Transactions!$A$2:$A$2001,"&gt;="&amp;DATE($B$3,10,1),Transactions!$A$2:$A$2001,"&lt;"&amp;DATE($B$3,11,1))</f>
        <v>0</v>
      </c>
      <c r="M14" s="6">
        <f>SUMIFS(Transactions!$D$2:$D$2001,Transactions!$C$2:$C$2001,$A14,Transactions!$A$2:$A$2001,"&gt;="&amp;DATE($B$3,11,1),Transactions!$A$2:$A$2001,"&lt;"&amp;DATE($B$3,12,1))</f>
        <v>0</v>
      </c>
      <c r="N14" s="6">
        <f>SUMIFS(Transactions!$D$2:$D$2001,Transactions!$C$2:$C$2001,$A14,Transactions!$A$2:$A$2001,"&gt;="&amp;DATE($B$3,12,1),Transactions!$A$2:$A$2001,"&lt;"&amp;DATE($B$3,13,1))</f>
        <v>0</v>
      </c>
      <c r="O14" s="6">
        <f>SUM(C14:N14)</f>
        <v>0</v>
      </c>
      <c r="P14" s="6">
        <f>IFERROR(AVERAGEIF(C14:N14,"&gt;0"),0)</f>
        <v>0</v>
      </c>
    </row>
    <row r="15">
      <c r="A15" t="str">
        <f>Budget!$B$23</f>
        <v>Shopping</v>
      </c>
      <c r="B15" s="6">
        <f>Budget!$C$23</f>
        <v>150</v>
      </c>
      <c r="C15" s="6">
        <f>SUMIFS(Transactions!$D$2:$D$2001,Transactions!$C$2:$C$2001,$A15,Transactions!$A$2:$A$2001,"&gt;="&amp;DATE($B$3,1,1),Transactions!$A$2:$A$2001,"&lt;"&amp;DATE($B$3,2,1))</f>
        <v>0</v>
      </c>
      <c r="D15" s="6">
        <f>SUMIFS(Transactions!$D$2:$D$2001,Transactions!$C$2:$C$2001,$A15,Transactions!$A$2:$A$2001,"&gt;="&amp;DATE($B$3,2,1),Transactions!$A$2:$A$2001,"&lt;"&amp;DATE($B$3,3,1))</f>
        <v>0</v>
      </c>
      <c r="E15" s="6">
        <f>SUMIFS(Transactions!$D$2:$D$2001,Transactions!$C$2:$C$2001,$A15,Transactions!$A$2:$A$2001,"&gt;="&amp;DATE($B$3,3,1),Transactions!$A$2:$A$2001,"&lt;"&amp;DATE($B$3,4,1))</f>
        <v>0</v>
      </c>
      <c r="F15" s="6">
        <f>SUMIFS(Transactions!$D$2:$D$2001,Transactions!$C$2:$C$2001,$A15,Transactions!$A$2:$A$2001,"&gt;="&amp;DATE($B$3,4,1),Transactions!$A$2:$A$2001,"&lt;"&amp;DATE($B$3,5,1))</f>
        <v>0</v>
      </c>
      <c r="G15" s="6">
        <f>SUMIFS(Transactions!$D$2:$D$2001,Transactions!$C$2:$C$2001,$A15,Transactions!$A$2:$A$2001,"&gt;="&amp;DATE($B$3,5,1),Transactions!$A$2:$A$2001,"&lt;"&amp;DATE($B$3,6,1))</f>
        <v>0</v>
      </c>
      <c r="H15" s="6">
        <f>SUMIFS(Transactions!$D$2:$D$2001,Transactions!$C$2:$C$2001,$A15,Transactions!$A$2:$A$2001,"&gt;="&amp;DATE($B$3,6,1),Transactions!$A$2:$A$2001,"&lt;"&amp;DATE($B$3,7,1))</f>
        <v>0</v>
      </c>
      <c r="I15" s="6">
        <f>SUMIFS(Transactions!$D$2:$D$2001,Transactions!$C$2:$C$2001,$A15,Transactions!$A$2:$A$2001,"&gt;="&amp;DATE($B$3,7,1),Transactions!$A$2:$A$2001,"&lt;"&amp;DATE($B$3,8,1))</f>
        <v>0</v>
      </c>
      <c r="J15" s="6">
        <f>SUMIFS(Transactions!$D$2:$D$2001,Transactions!$C$2:$C$2001,$A15,Transactions!$A$2:$A$2001,"&gt;="&amp;DATE($B$3,8,1),Transactions!$A$2:$A$2001,"&lt;"&amp;DATE($B$3,9,1))</f>
        <v>0</v>
      </c>
      <c r="K15" s="6">
        <f>SUMIFS(Transactions!$D$2:$D$2001,Transactions!$C$2:$C$2001,$A15,Transactions!$A$2:$A$2001,"&gt;="&amp;DATE($B$3,9,1),Transactions!$A$2:$A$2001,"&lt;"&amp;DATE($B$3,10,1))</f>
        <v>0</v>
      </c>
      <c r="L15" s="6">
        <f>SUMIFS(Transactions!$D$2:$D$2001,Transactions!$C$2:$C$2001,$A15,Transactions!$A$2:$A$2001,"&gt;="&amp;DATE($B$3,10,1),Transactions!$A$2:$A$2001,"&lt;"&amp;DATE($B$3,11,1))</f>
        <v>0</v>
      </c>
      <c r="M15" s="6">
        <f>SUMIFS(Transactions!$D$2:$D$2001,Transactions!$C$2:$C$2001,$A15,Transactions!$A$2:$A$2001,"&gt;="&amp;DATE($B$3,11,1),Transactions!$A$2:$A$2001,"&lt;"&amp;DATE($B$3,12,1))</f>
        <v>0</v>
      </c>
      <c r="N15" s="6">
        <f>SUMIFS(Transactions!$D$2:$D$2001,Transactions!$C$2:$C$2001,$A15,Transactions!$A$2:$A$2001,"&gt;="&amp;DATE($B$3,12,1),Transactions!$A$2:$A$2001,"&lt;"&amp;DATE($B$3,13,1))</f>
        <v>0</v>
      </c>
      <c r="O15" s="6">
        <f>SUM(C15:N15)</f>
        <v>0</v>
      </c>
      <c r="P15" s="6">
        <f>IFERROR(AVERAGEIF(C15:N15,"&gt;0"),0)</f>
        <v>0</v>
      </c>
    </row>
    <row r="16">
      <c r="A16" t="str">
        <f>Budget!$B$24</f>
        <v>Savings</v>
      </c>
      <c r="B16" s="6">
        <f>Budget!$C$24</f>
        <v>300</v>
      </c>
      <c r="C16" s="6">
        <f>SUMIFS(Transactions!$D$2:$D$2001,Transactions!$C$2:$C$2001,$A16,Transactions!$A$2:$A$2001,"&gt;="&amp;DATE($B$3,1,1),Transactions!$A$2:$A$2001,"&lt;"&amp;DATE($B$3,2,1))</f>
        <v>0</v>
      </c>
      <c r="D16" s="6">
        <f>SUMIFS(Transactions!$D$2:$D$2001,Transactions!$C$2:$C$2001,$A16,Transactions!$A$2:$A$2001,"&gt;="&amp;DATE($B$3,2,1),Transactions!$A$2:$A$2001,"&lt;"&amp;DATE($B$3,3,1))</f>
        <v>0</v>
      </c>
      <c r="E16" s="6">
        <f>SUMIFS(Transactions!$D$2:$D$2001,Transactions!$C$2:$C$2001,$A16,Transactions!$A$2:$A$2001,"&gt;="&amp;DATE($B$3,3,1),Transactions!$A$2:$A$2001,"&lt;"&amp;DATE($B$3,4,1))</f>
        <v>0</v>
      </c>
      <c r="F16" s="6">
        <f>SUMIFS(Transactions!$D$2:$D$2001,Transactions!$C$2:$C$2001,$A16,Transactions!$A$2:$A$2001,"&gt;="&amp;DATE($B$3,4,1),Transactions!$A$2:$A$2001,"&lt;"&amp;DATE($B$3,5,1))</f>
        <v>0</v>
      </c>
      <c r="G16" s="6">
        <f>SUMIFS(Transactions!$D$2:$D$2001,Transactions!$C$2:$C$2001,$A16,Transactions!$A$2:$A$2001,"&gt;="&amp;DATE($B$3,5,1),Transactions!$A$2:$A$2001,"&lt;"&amp;DATE($B$3,6,1))</f>
        <v>0</v>
      </c>
      <c r="H16" s="6">
        <f>SUMIFS(Transactions!$D$2:$D$2001,Transactions!$C$2:$C$2001,$A16,Transactions!$A$2:$A$2001,"&gt;="&amp;DATE($B$3,6,1),Transactions!$A$2:$A$2001,"&lt;"&amp;DATE($B$3,7,1))</f>
        <v>0</v>
      </c>
      <c r="I16" s="6">
        <f>SUMIFS(Transactions!$D$2:$D$2001,Transactions!$C$2:$C$2001,$A16,Transactions!$A$2:$A$2001,"&gt;="&amp;DATE($B$3,7,1),Transactions!$A$2:$A$2001,"&lt;"&amp;DATE($B$3,8,1))</f>
        <v>0</v>
      </c>
      <c r="J16" s="6">
        <f>SUMIFS(Transactions!$D$2:$D$2001,Transactions!$C$2:$C$2001,$A16,Transactions!$A$2:$A$2001,"&gt;="&amp;DATE($B$3,8,1),Transactions!$A$2:$A$2001,"&lt;"&amp;DATE($B$3,9,1))</f>
        <v>0</v>
      </c>
      <c r="K16" s="6">
        <f>SUMIFS(Transactions!$D$2:$D$2001,Transactions!$C$2:$C$2001,$A16,Transactions!$A$2:$A$2001,"&gt;="&amp;DATE($B$3,9,1),Transactions!$A$2:$A$2001,"&lt;"&amp;DATE($B$3,10,1))</f>
        <v>0</v>
      </c>
      <c r="L16" s="6">
        <f>SUMIFS(Transactions!$D$2:$D$2001,Transactions!$C$2:$C$2001,$A16,Transactions!$A$2:$A$2001,"&gt;="&amp;DATE($B$3,10,1),Transactions!$A$2:$A$2001,"&lt;"&amp;DATE($B$3,11,1))</f>
        <v>0</v>
      </c>
      <c r="M16" s="6">
        <f>SUMIFS(Transactions!$D$2:$D$2001,Transactions!$C$2:$C$2001,$A16,Transactions!$A$2:$A$2001,"&gt;="&amp;DATE($B$3,11,1),Transactions!$A$2:$A$2001,"&lt;"&amp;DATE($B$3,12,1))</f>
        <v>0</v>
      </c>
      <c r="N16" s="6">
        <f>SUMIFS(Transactions!$D$2:$D$2001,Transactions!$C$2:$C$2001,$A16,Transactions!$A$2:$A$2001,"&gt;="&amp;DATE($B$3,12,1),Transactions!$A$2:$A$2001,"&lt;"&amp;DATE($B$3,13,1))</f>
        <v>0</v>
      </c>
      <c r="O16" s="6">
        <f>SUM(C16:N16)</f>
        <v>0</v>
      </c>
      <c r="P16" s="6">
        <f>IFERROR(AVERAGEIF(C16:N16,"&gt;0"),0)</f>
        <v>0</v>
      </c>
    </row>
    <row r="17">
      <c r="A17" s="10" t="s">
        <v>61</v>
      </c>
      <c r="B17" s="11">
        <f>SUM(B6:B16)</f>
        <v>3050</v>
      </c>
      <c r="C17" s="11">
        <f>SUM(C6:C16)</f>
        <v>0</v>
      </c>
      <c r="D17" s="11">
        <f>SUM(D6:D16)</f>
        <v>0</v>
      </c>
      <c r="E17" s="11">
        <f>SUM(E6:E16)</f>
        <v>0</v>
      </c>
      <c r="F17" s="11">
        <f>SUM(F6:F16)</f>
        <v>0</v>
      </c>
      <c r="G17" s="11">
        <f>SUM(G6:G16)</f>
        <v>0</v>
      </c>
      <c r="H17" s="11">
        <f>SUM(H6:H16)</f>
        <v>0</v>
      </c>
      <c r="I17" s="11">
        <f>SUM(I6:I16)</f>
        <v>0</v>
      </c>
      <c r="J17" s="11">
        <f>SUM(J6:J16)</f>
        <v>0</v>
      </c>
      <c r="K17" s="11">
        <f>SUM(K6:K16)</f>
        <v>0</v>
      </c>
      <c r="L17" s="11">
        <f>SUM(L6:L16)</f>
        <v>0</v>
      </c>
      <c r="M17" s="11">
        <f>SUM(M6:M16)</f>
        <v>0</v>
      </c>
      <c r="N17" s="11">
        <f>SUM(N6:N16)</f>
        <v>0</v>
      </c>
      <c r="O17" s="11">
        <f>SUM(O6:O16)</f>
        <v>0</v>
      </c>
      <c r="P17" s="11">
        <f>IFERROR(AVERAGEIF(C17:N17,"&gt;0"),0)</f>
        <v>0</v>
      </c>
    </row>
    <row r="18">
      <c r="A18" s="5" t="s">
        <v>62</v>
      </c>
      <c r="C18" s="6">
        <f>SUMIFS(Transactions!$E$2:$E$2001,Transactions!$A$2:$A$2001,"&gt;="&amp;DATE($B$3,1,1),Transactions!$A$2:$A$2001,"&lt;"&amp;DATE($B$3,2,1))</f>
        <v>0</v>
      </c>
      <c r="D18" s="6">
        <f>SUMIFS(Transactions!$E$2:$E$2001,Transactions!$A$2:$A$2001,"&gt;="&amp;DATE($B$3,2,1),Transactions!$A$2:$A$2001,"&lt;"&amp;DATE($B$3,3,1))</f>
        <v>0</v>
      </c>
      <c r="E18" s="6">
        <f>SUMIFS(Transactions!$E$2:$E$2001,Transactions!$A$2:$A$2001,"&gt;="&amp;DATE($B$3,3,1),Transactions!$A$2:$A$2001,"&lt;"&amp;DATE($B$3,4,1))</f>
        <v>0</v>
      </c>
      <c r="F18" s="6">
        <f>SUMIFS(Transactions!$E$2:$E$2001,Transactions!$A$2:$A$2001,"&gt;="&amp;DATE($B$3,4,1),Transactions!$A$2:$A$2001,"&lt;"&amp;DATE($B$3,5,1))</f>
        <v>0</v>
      </c>
      <c r="G18" s="6">
        <f>SUMIFS(Transactions!$E$2:$E$2001,Transactions!$A$2:$A$2001,"&gt;="&amp;DATE($B$3,5,1),Transactions!$A$2:$A$2001,"&lt;"&amp;DATE($B$3,6,1))</f>
        <v>0</v>
      </c>
      <c r="H18" s="6">
        <f>SUMIFS(Transactions!$E$2:$E$2001,Transactions!$A$2:$A$2001,"&gt;="&amp;DATE($B$3,6,1),Transactions!$A$2:$A$2001,"&lt;"&amp;DATE($B$3,7,1))</f>
        <v>0</v>
      </c>
      <c r="I18" s="6">
        <f>SUMIFS(Transactions!$E$2:$E$2001,Transactions!$A$2:$A$2001,"&gt;="&amp;DATE($B$3,7,1),Transactions!$A$2:$A$2001,"&lt;"&amp;DATE($B$3,8,1))</f>
        <v>0</v>
      </c>
      <c r="J18" s="6">
        <f>SUMIFS(Transactions!$E$2:$E$2001,Transactions!$A$2:$A$2001,"&gt;="&amp;DATE($B$3,8,1),Transactions!$A$2:$A$2001,"&lt;"&amp;DATE($B$3,9,1))</f>
        <v>0</v>
      </c>
      <c r="K18" s="6">
        <f>SUMIFS(Transactions!$E$2:$E$2001,Transactions!$A$2:$A$2001,"&gt;="&amp;DATE($B$3,9,1),Transactions!$A$2:$A$2001,"&lt;"&amp;DATE($B$3,10,1))</f>
        <v>0</v>
      </c>
      <c r="L18" s="6">
        <f>SUMIFS(Transactions!$E$2:$E$2001,Transactions!$A$2:$A$2001,"&gt;="&amp;DATE($B$3,10,1),Transactions!$A$2:$A$2001,"&lt;"&amp;DATE($B$3,11,1))</f>
        <v>0</v>
      </c>
      <c r="M18" s="6">
        <f>SUMIFS(Transactions!$E$2:$E$2001,Transactions!$A$2:$A$2001,"&gt;="&amp;DATE($B$3,11,1),Transactions!$A$2:$A$2001,"&lt;"&amp;DATE($B$3,12,1))</f>
        <v>0</v>
      </c>
      <c r="N18" s="6">
        <f>SUMIFS(Transactions!$E$2:$E$2001,Transactions!$A$2:$A$2001,"&gt;="&amp;DATE($B$3,12,1),Transactions!$A$2:$A$2001,"&lt;"&amp;DATE($B$3,13,1))</f>
        <v>0</v>
      </c>
      <c r="O18" s="6">
        <f>SUM(C18:N18)</f>
        <v>0</v>
      </c>
      <c r="P18" s="6">
        <f>IFERROR(AVERAGEIF(C18:N18,"&gt;0"),0)</f>
        <v>0</v>
      </c>
    </row>
    <row r="19">
      <c r="A19" s="5" t="s">
        <v>63</v>
      </c>
      <c r="C19" s="21">
        <f>C18-C17</f>
        <v>0</v>
      </c>
      <c r="D19" s="21">
        <f>D18-D17</f>
        <v>0</v>
      </c>
      <c r="E19" s="21">
        <f>E18-E17</f>
        <v>0</v>
      </c>
      <c r="F19" s="21">
        <f>F18-F17</f>
        <v>0</v>
      </c>
      <c r="G19" s="21">
        <f>G18-G17</f>
        <v>0</v>
      </c>
      <c r="H19" s="21">
        <f>H18-H17</f>
        <v>0</v>
      </c>
      <c r="I19" s="21">
        <f>I18-I17</f>
        <v>0</v>
      </c>
      <c r="J19" s="21">
        <f>J18-J17</f>
        <v>0</v>
      </c>
      <c r="K19" s="21">
        <f>K18-K17</f>
        <v>0</v>
      </c>
      <c r="L19" s="21">
        <f>L18-L17</f>
        <v>0</v>
      </c>
      <c r="M19" s="21">
        <f>M18-M17</f>
        <v>0</v>
      </c>
      <c r="N19" s="21">
        <f>N18-N17</f>
        <v>0</v>
      </c>
      <c r="O19" s="21">
        <f>O18-O17</f>
        <v>0</v>
      </c>
    </row>
  </sheetData>
  <pageMargins left="0.5" right="0.5" top="0.75" bottom="0.75" header="0.3" footer="0.3"/>
</worksheet>
</file>

<file path=xl/worksheets/sheet4.xml><?xml version="1.0" encoding="utf-8"?>
<worksheet xmlns="http://schemas.openxmlformats.org/spreadsheetml/2006/main" xmlns:r="http://schemas.openxmlformats.org/officeDocument/2006/relationships">
  <dimension ref="A1:B28"/>
  <sheetViews>
    <sheetView showGridLines="0" workbookViewId="0"/>
  </sheetViews>
  <sheetFormatPr defaultRowHeight="15"/>
  <cols>
    <col min="1" max="1" width="5" customWidth="1"/>
    <col min="2" max="2" width="110" customWidth="1"/>
  </cols>
  <sheetData>
    <row r="1" ht="24" customHeight="1">
      <c r="A1" s="1" t="s">
        <v>64</v>
      </c>
    </row>
    <row r="2">
      <c r="A2" s="2" t="s">
        <v>0</v>
      </c>
    </row>
    <row r="3" ht="47" customHeight="1">
      <c r="B3" s="19" t="s">
        <v>65</v>
      </c>
    </row>
    <row r="5" ht="20" customHeight="1">
      <c r="A5" s="18" t="s">
        <v>66</v>
      </c>
    </row>
    <row r="6" ht="32" customHeight="1">
      <c r="A6" s="20">
        <v>1</v>
      </c>
      <c r="B6" s="19" t="s">
        <v>67</v>
      </c>
    </row>
    <row r="7" ht="32" customHeight="1">
      <c r="A7" s="20">
        <v>2</v>
      </c>
      <c r="B7" s="19" t="s">
        <v>68</v>
      </c>
    </row>
    <row r="8" ht="32" customHeight="1">
      <c r="A8" s="20">
        <v>3</v>
      </c>
      <c r="B8" s="19" t="s">
        <v>69</v>
      </c>
    </row>
    <row r="9" ht="32" customHeight="1">
      <c r="A9" s="20">
        <v>4</v>
      </c>
      <c r="B9" s="19" t="s">
        <v>70</v>
      </c>
    </row>
    <row r="10" ht="32" customHeight="1">
      <c r="A10" s="20">
        <v>5</v>
      </c>
      <c r="B10" s="19" t="s">
        <v>71</v>
      </c>
    </row>
    <row r="12" ht="20" customHeight="1">
      <c r="A12" s="18" t="s">
        <v>72</v>
      </c>
    </row>
    <row r="13">
      <c r="A13" s="20">
        <v>1</v>
      </c>
      <c r="B13" s="19" t="s">
        <v>73</v>
      </c>
    </row>
    <row r="14" ht="32" customHeight="1">
      <c r="A14" s="20">
        <v>2</v>
      </c>
      <c r="B14" s="19" t="s">
        <v>74</v>
      </c>
    </row>
    <row r="15" ht="32" customHeight="1">
      <c r="A15" s="20">
        <v>3</v>
      </c>
      <c r="B15" s="19" t="s">
        <v>75</v>
      </c>
    </row>
    <row r="16" ht="32" customHeight="1">
      <c r="A16" s="20">
        <v>4</v>
      </c>
      <c r="B16" s="19" t="s">
        <v>76</v>
      </c>
    </row>
    <row r="17">
      <c r="A17" s="20">
        <v>5</v>
      </c>
      <c r="B17" s="19" t="s">
        <v>77</v>
      </c>
    </row>
    <row r="19" ht="20" customHeight="1">
      <c r="A19" s="18" t="s">
        <v>78</v>
      </c>
    </row>
    <row r="20">
      <c r="A20" s="20">
        <v>1</v>
      </c>
      <c r="B20" s="19" t="s">
        <v>79</v>
      </c>
    </row>
    <row r="21" ht="32" customHeight="1">
      <c r="A21" s="20">
        <v>2</v>
      </c>
      <c r="B21" s="19" t="s">
        <v>80</v>
      </c>
    </row>
    <row r="23" ht="20" customHeight="1">
      <c r="A23" s="18" t="s">
        <v>81</v>
      </c>
    </row>
    <row r="24" ht="47" customHeight="1">
      <c r="B24" s="19" t="s">
        <v>82</v>
      </c>
    </row>
    <row r="25" ht="47" customHeight="1">
      <c r="B25" s="19" t="s">
        <v>83</v>
      </c>
    </row>
    <row r="26">
      <c r="B26" s="19" t="s">
        <v>84</v>
      </c>
    </row>
    <row r="28">
      <c r="B28" s="2" t="s">
        <v>85</v>
      </c>
    </row>
  </sheetData>
  <pageMargins left="0.5" right="0.5" top="0.75" bottom="0.75" header="0.3" footer="0.3"/>
</worksheet>
</file>

<file path=docProps/app.xml><?xml version="1.0" encoding="utf-8"?>
<Properties xmlns="http://schemas.openxmlformats.org/officeDocument/2006/extended-properties" xmlns:vt="http://schemas.openxmlformats.org/officeDocument/2006/docPropsVTypes">
  <Application>Waypoint Budget</Application>
  <Company>Waypoint Budget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Budget Template for Canada</dc:title>
  <dc:creator>Waypoint Budget</dc:creator>
  <cp:keywords>budget template, Canada</cp:keywords>
</cp:coreProperties>
</file>